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4" activeTab="1"/>
  </bookViews>
  <sheets>
    <sheet name="zał. nr 1" sheetId="1" r:id="rId1"/>
    <sheet name="zał. nr 2" sheetId="2" r:id="rId2"/>
    <sheet name="zał. nr 2a" sheetId="3" r:id="rId3"/>
    <sheet name="zał. nr 2b" sheetId="4" r:id="rId4"/>
    <sheet name="zał. nr 3" sheetId="5" r:id="rId5"/>
    <sheet name="zał. nr 4" sheetId="6" r:id="rId6"/>
    <sheet name="zał. nr 5" sheetId="7" r:id="rId7"/>
    <sheet name="zał. nr 6" sheetId="8" r:id="rId8"/>
    <sheet name="zał. nr 7" sheetId="9" r:id="rId9"/>
    <sheet name="zał. nr 8" sheetId="10" r:id="rId10"/>
    <sheet name="zał. nr 9" sheetId="11" r:id="rId11"/>
    <sheet name="zał. nr 10" sheetId="12" r:id="rId12"/>
    <sheet name="zał. nr 11" sheetId="13" r:id="rId13"/>
    <sheet name="zał. nr 12" sheetId="14" r:id="rId14"/>
    <sheet name="zał. nr 13" sheetId="15" r:id="rId15"/>
    <sheet name="zał. nr 14" sheetId="16" r:id="rId16"/>
    <sheet name="zał. nr 15" sheetId="17" r:id="rId17"/>
    <sheet name="zał. nr 16" sheetId="18" r:id="rId18"/>
    <sheet name="zał. nr 17" sheetId="19" r:id="rId19"/>
    <sheet name="zał. nr 18" sheetId="20" r:id="rId20"/>
    <sheet name="zał. nr 19" sheetId="21" r:id="rId21"/>
    <sheet name="prognoza" sheetId="22" r:id="rId22"/>
    <sheet name="Arkusz1" sheetId="23" r:id="rId23"/>
  </sheets>
  <definedNames>
    <definedName name="_xlnm.Print_Area" localSheetId="1">'zał. nr 2'!$A$3:$F$31</definedName>
  </definedNames>
  <calcPr fullCalcOnLoad="1"/>
</workbook>
</file>

<file path=xl/sharedStrings.xml><?xml version="1.0" encoding="utf-8"?>
<sst xmlns="http://schemas.openxmlformats.org/spreadsheetml/2006/main" count="974" uniqueCount="520">
  <si>
    <t xml:space="preserve">     DOCHODY</t>
  </si>
  <si>
    <t>Dział</t>
  </si>
  <si>
    <t>Źródło dochodów*</t>
  </si>
  <si>
    <t>Planowane dochody na 2010 r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</si>
  <si>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</si>
  <si>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</si>
  <si>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</si>
  <si>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</si>
  <si>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</si>
  <si>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</si>
  <si>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</si>
  <si>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O10</t>
  </si>
  <si>
    <t>Wpływy z usług</t>
  </si>
  <si>
    <t>Pozostałe odsetki</t>
  </si>
  <si>
    <t>Podatek dochodowy od osób fizycznych</t>
  </si>
  <si>
    <t>Podatek od działalności gospodarczej osób fizycznych opłacany w formie karty podatkowej</t>
  </si>
  <si>
    <t>Wpływy z opłaty skarbowej</t>
  </si>
  <si>
    <t>Wpływy z opłaty targowej</t>
  </si>
  <si>
    <t>Podatek od czynności cywilnoprawnych</t>
  </si>
  <si>
    <t>Dochody ogółem</t>
  </si>
  <si>
    <t xml:space="preserve">                                  </t>
  </si>
  <si>
    <t xml:space="preserve">              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</si>
  <si>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</si>
  <si>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Rozdział</t>
  </si>
  <si>
    <t>Nazwa działu i rozdziału</t>
  </si>
  <si>
    <t>Planowane wydatki na 2010 r</t>
  </si>
  <si>
    <t>Rolnictwo i łowiectwo</t>
  </si>
  <si>
    <t>O1010</t>
  </si>
  <si>
    <t>Izby rolnicze</t>
  </si>
  <si>
    <t>Przetwórstwo przemysłowe</t>
  </si>
  <si>
    <t>Rozwój przedsiębiorczości</t>
  </si>
  <si>
    <t>Wytwarzanie i zaopatrywanie w energię elektryczną, gaz i wodę</t>
  </si>
  <si>
    <t>Dostarczanie wody</t>
  </si>
  <si>
    <t>Transport i łączność</t>
  </si>
  <si>
    <t>Drogi publiczne powiatowe</t>
  </si>
  <si>
    <t>Drogi publiczne gminne</t>
  </si>
  <si>
    <t>Pozostała działalność</t>
  </si>
  <si>
    <t>Turystyka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</si>
  <si>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</si>
  <si>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</si>
  <si>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</si>
  <si>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</si>
  <si>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</si>
  <si>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</si>
  <si>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Rady gmin</t>
  </si>
  <si>
    <t>Urzędy gmin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</si>
  <si>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</si>
  <si>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</si>
  <si>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</si>
  <si>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</si>
  <si>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Zarządzanie kryzysowe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</si>
  <si>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</si>
  <si>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</si>
  <si>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</si>
  <si>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Rezerwy ogólne i celowe</t>
  </si>
  <si>
    <t>Szkoły podstawowe</t>
  </si>
  <si>
    <t>Przedszkola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</si>
  <si>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</si>
  <si>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</si>
  <si>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</si>
  <si>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</si>
  <si>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</si>
  <si>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</si>
  <si>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</si>
  <si>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</si>
  <si>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</si>
  <si>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Dodatki mieszkaniowe</t>
  </si>
  <si>
    <t>Ośrodki pomocy społecznej</t>
  </si>
  <si>
    <t>Edukacyjna opieka wychowawcza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</si>
  <si>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</si>
  <si>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</si>
  <si>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</si>
  <si>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</si>
  <si>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</si>
  <si>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Biblioteki</t>
  </si>
  <si>
    <t>Kultura fizyczna i sport</t>
  </si>
  <si>
    <t xml:space="preserve">       na rok 2010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</si>
  <si>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</si>
  <si>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</si>
  <si>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</si>
  <si>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</si>
  <si>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</si>
  <si>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</si>
  <si>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</si>
  <si>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</si>
  <si>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</si>
  <si>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</si>
  <si>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 xml:space="preserve">                          na rok 2010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</si>
  <si>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</si>
  <si>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</si>
  <si>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</si>
  <si>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</si>
  <si>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</si>
  <si>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</si>
  <si>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</si>
  <si>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     na rok 2010</t>
  </si>
  <si>
    <t>Przychody i rozchody budżetu w 2010 r.</t>
  </si>
  <si>
    <t>Lp.</t>
  </si>
  <si>
    <t>Treść</t>
  </si>
  <si>
    <t>Klasyfikacja
§</t>
  </si>
  <si>
    <t>Kwota 2010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</si>
  <si>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</si>
  <si>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</si>
  <si>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</si>
  <si>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</si>
  <si>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</si>
  <si>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</si>
  <si>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</si>
  <si>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</si>
  <si>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</si>
  <si>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</si>
  <si>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</si>
  <si>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</si>
  <si>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</si>
  <si>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</si>
  <si>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</si>
  <si>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</si>
  <si>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</si>
  <si>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</si>
  <si>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</si>
  <si>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</si>
  <si>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</si>
  <si>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</si>
  <si>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</si>
  <si>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</si>
  <si>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</si>
  <si>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</si>
  <si>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</si>
  <si>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</si>
  <si>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</si>
  <si>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</si>
  <si>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</si>
  <si>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</si>
  <si>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</si>
  <si>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</si>
  <si>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</si>
  <si>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</si>
  <si>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</si>
  <si>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</si>
  <si>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</si>
  <si>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</si>
  <si>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</si>
  <si>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</si>
  <si>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 xml:space="preserve">                    na rok 2010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</si>
  <si>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</si>
  <si>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</si>
  <si>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</si>
  <si>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</si>
  <si>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</si>
  <si>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</si>
  <si>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</si>
  <si>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                     na rok 2010</t>
  </si>
  <si>
    <t xml:space="preserve">Dochody i wydatki związane z realizacją zadań wykonywanych na mocy porozumień z organami administracji rządowej </t>
  </si>
  <si>
    <t>Dochody i wydatki związane z realizacją zadań realizowanych w drodze umów lub porozumień między jednostkami samorządu terytorialnego</t>
  </si>
  <si>
    <t>Zakres porozumienia lub umowy</t>
  </si>
  <si>
    <t xml:space="preserve"> na rok 2010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</si>
  <si>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</si>
  <si>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</si>
  <si>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</si>
  <si>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</si>
  <si>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DOCHODY</t>
  </si>
  <si>
    <t>Wpływy z innych opłat stanowiących dochody jst na podstawie umów</t>
  </si>
  <si>
    <t>II.</t>
  </si>
  <si>
    <t>WYDATKI</t>
  </si>
  <si>
    <t xml:space="preserve">                                         na rok 2010</t>
  </si>
  <si>
    <t>Wydatki na realizację zadań określonych w gminnym programie przeciwdziałania narkomanii</t>
  </si>
  <si>
    <t xml:space="preserve">        na rok 2010</t>
  </si>
  <si>
    <t>Dotacje przedmiotowe w 2010 r.</t>
  </si>
  <si>
    <t>Nazwa jednostki
 otrzymującej dotację</t>
  </si>
  <si>
    <t>Zakres</t>
  </si>
  <si>
    <t>Ogółem kwota dotacji</t>
  </si>
  <si>
    <t xml:space="preserve">                                                       na rok 2010</t>
  </si>
  <si>
    <t>Dotacje podmiotowe w 2010 r.</t>
  </si>
  <si>
    <t>Nazwa instytucji</t>
  </si>
  <si>
    <t>Kwota dotacji</t>
  </si>
  <si>
    <t>Dotacje celowe dla podmiotów zaliczanych i niezaliczanych do sektora finansów publicznych w 2010 r.</t>
  </si>
  <si>
    <t>na rok 2010</t>
  </si>
  <si>
    <t>Plan przychodów i kosztów zakładów budżetowych oraz gospodarstw pomocniczych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</si>
  <si>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</si>
  <si>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</si>
  <si>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</si>
  <si>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</si>
  <si>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</si>
  <si>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</si>
  <si>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</si>
  <si>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</si>
  <si>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 xml:space="preserve">      na rok 2010</t>
  </si>
  <si>
    <t xml:space="preserve">             Plan dochodów rachunku dochodów własnych oraz wydatków nimi finansowanych</t>
  </si>
  <si>
    <t>Nazwa rachunku, w tym jednostka przy której utworzono rachunek dochodów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</si>
  <si>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</si>
  <si>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</si>
  <si>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>Nazwa sołectwa lub innej jednostki pomocniczej</t>
  </si>
  <si>
    <t>Nazwa zadania, przedsięwzięcia</t>
  </si>
  <si>
    <t>Planowane wydatki</t>
  </si>
  <si>
    <t>w tym</t>
  </si>
  <si>
    <t>Łączne</t>
  </si>
  <si>
    <t>wydatki</t>
  </si>
  <si>
    <t xml:space="preserve">                                                                                  na rok 2010</t>
  </si>
  <si>
    <t>Zestawienie  przychodów i wydatków Gminnego Funduszu</t>
  </si>
  <si>
    <t>Ochrony Środowiska i Gospodarki Wodnej</t>
  </si>
  <si>
    <t>Plan na 2010 r.</t>
  </si>
  <si>
    <t>III.</t>
  </si>
  <si>
    <t>Wydatki bieżące</t>
  </si>
  <si>
    <t>Zakup materiałów</t>
  </si>
  <si>
    <t>Wydatki majątkowe</t>
  </si>
  <si>
    <t>IV.</t>
  </si>
  <si>
    <t xml:space="preserve">                                                                                    na rok 2010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</si>
  <si>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</si>
  <si>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</si>
  <si>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</si>
  <si>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na rok 2010</t>
  </si>
  <si>
    <t>Wydatki na zadania inwestycyjne na 2010 rok nieobjęte wieloletnimi programami inwestycyjnymi</t>
  </si>
  <si>
    <t>Rozdz.</t>
  </si>
  <si>
    <t>Nazwa zadania inwestycyjnego (w tym w ramach funduszu sołeckiego)</t>
  </si>
  <si>
    <t>Łączne koszty finansowe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</si>
  <si>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</si>
  <si>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</si>
  <si>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</si>
  <si>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</si>
  <si>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</si>
  <si>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</si>
  <si>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</si>
  <si>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</si>
  <si>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Urząd Gminy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</si>
  <si>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</si>
  <si>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</si>
  <si>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</si>
  <si>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</si>
  <si>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</si>
  <si>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</si>
  <si>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</si>
  <si>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</si>
  <si>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</si>
  <si>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</si>
  <si>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</si>
  <si>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2011 r.</t>
  </si>
  <si>
    <t>2012 r.</t>
  </si>
  <si>
    <t>kredyty, pożyczki, papiery wartościowe</t>
  </si>
  <si>
    <t>środki pochodzące
 z innych  źródeł*</t>
  </si>
  <si>
    <t xml:space="preserve">    - ………………………... </t>
  </si>
  <si>
    <t xml:space="preserve">    - ………………………...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</si>
  <si>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</si>
  <si>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</si>
  <si>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</si>
  <si>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</si>
  <si>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</si>
  <si>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</si>
  <si>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</si>
  <si>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</si>
  <si>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</si>
  <si>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</si>
  <si>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</si>
  <si>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</si>
  <si>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</si>
  <si>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</si>
  <si>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</si>
  <si>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</si>
  <si>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</si>
  <si>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</si>
  <si>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</si>
  <si>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</si>
  <si>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</si>
  <si>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</si>
  <si>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</si>
  <si>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</si>
  <si>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</si>
  <si>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</si>
  <si>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</si>
  <si>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</si>
  <si>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</si>
  <si>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</si>
  <si>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</si>
  <si>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</si>
  <si>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</si>
  <si>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</si>
  <si>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</si>
  <si>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</si>
  <si>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</si>
  <si>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</si>
  <si>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</si>
  <si>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Prognoza kwoty długu i spłat na rok 2010 i lata następne</t>
  </si>
  <si>
    <t>Kwota długu na dzień 31.12.2009</t>
  </si>
  <si>
    <t>Prognoza</t>
  </si>
  <si>
    <t>Umorzenie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</si>
  <si>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</si>
  <si>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zobowiązań określonych w 
art. 170 ust. 3) z tytułu: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</si>
  <si>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</si>
  <si>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</si>
  <si>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</si>
  <si>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</si>
  <si>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</si>
  <si>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</si>
  <si>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</si>
  <si>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</si>
  <si>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</si>
  <si>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 xml:space="preserve">   EBOiR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</si>
  <si>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</si>
  <si>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</si>
  <si>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</si>
  <si>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</si>
  <si>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</si>
  <si>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</si>
  <si>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</si>
  <si>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</si>
  <si>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</si>
  <si>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</si>
  <si>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</si>
  <si>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</si>
  <si>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</si>
  <si>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</si>
  <si>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</si>
  <si>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</si>
  <si>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( 1-2.1.a-2.1.b-2.2):3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</si>
  <si>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</si>
  <si>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</si>
  <si>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</si>
  <si>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</si>
  <si>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</si>
  <si>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</si>
  <si>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W przychodach budżetu na 2009 rok rozdysponowano wolne środki w kwocie 85.308,44 Planowany w 2009 roku kredyt w kwocie 330.000,- nie zostanie zaciągnięty</t>
  </si>
  <si>
    <t>Planowany do zaciągnięcia kredyt na środki unijne w kwocie 1.721.080,- nie zostanie zaciągnięty</t>
  </si>
  <si>
    <t>010</t>
  </si>
  <si>
    <t>Wpłaty z tytułu odpłatnego nabycia prawa własności oraz prawa użytkowania wieczystego lokali (sprzedaż gruntów)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</si>
  <si>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</si>
  <si>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elektryczna, gaz i wodę</t>
  </si>
  <si>
    <t>Wpływy z usług (woda)</t>
  </si>
  <si>
    <t>Wpływy z tyt. pomocy fin. udzielanej między jst na dofinansowanie własnych zadań inwestycyjnych i zakupów inwestycyjnych</t>
  </si>
  <si>
    <t>Wpływy z opłat za zarząd, użytkowanie i użytkowanie wieczyste nieruchomościami</t>
  </si>
  <si>
    <t>Wpłaty z tytułu odpłatnego nabycia prawa własności oraz prawa użytkowania wieczystego lokali</t>
  </si>
  <si>
    <t>Dotacje celowe otrzymane z budżetu państwa na realizację zadań bieżących z zakresu administracji rządowej oraz innych zadań zleconych gminie ustawami</t>
  </si>
  <si>
    <t>Dochody od osób prawnych, osób fizycznych i od innych jednostek nieposiadających osobowości prawnej oraz wydatki związane z ich poborem</t>
  </si>
  <si>
    <t>Podatek dochodowy od osób prawnych</t>
  </si>
  <si>
    <t xml:space="preserve">Podatek od nieruchomości </t>
  </si>
  <si>
    <t xml:space="preserve">Podatek rolny  </t>
  </si>
  <si>
    <t xml:space="preserve">Podatek leśny  </t>
  </si>
  <si>
    <t xml:space="preserve">Podatek od środków transportowych </t>
  </si>
  <si>
    <t>Podatek od spadków i darowizn osoby fizyczne</t>
  </si>
  <si>
    <t>Opłata od posiadania psów</t>
  </si>
  <si>
    <t>Wpływy z opłat za wydawanie zezwoleń na sprzedaż alkoholu</t>
  </si>
  <si>
    <t>Subwencje ogólne z budzetu państwa</t>
  </si>
  <si>
    <t>Oświata i wychowanie</t>
  </si>
  <si>
    <t>Dotacje celowe otrzymane z budżetu państwa na realizację własnych zadań bieżących gmin</t>
  </si>
  <si>
    <t>Środki na dofinansowanie własnych inwestycji gmin pozyskane z innych źrodeł</t>
  </si>
  <si>
    <t>Wpływy z usług (ścieki)</t>
  </si>
  <si>
    <t xml:space="preserve">Wpływy z usług  </t>
  </si>
  <si>
    <t xml:space="preserve">Wpływy z innych lokalnych opłat pobieranych przez jednostki samorządu terytorialnego na podstawie odrebych ustaw </t>
  </si>
  <si>
    <t>01030</t>
  </si>
  <si>
    <t>150</t>
  </si>
  <si>
    <t>15011</t>
  </si>
  <si>
    <t>400</t>
  </si>
  <si>
    <t>40001</t>
  </si>
  <si>
    <t>40002</t>
  </si>
  <si>
    <t>600</t>
  </si>
  <si>
    <t>60014</t>
  </si>
  <si>
    <t>60016</t>
  </si>
  <si>
    <t>630</t>
  </si>
  <si>
    <t>63095</t>
  </si>
  <si>
    <t>700</t>
  </si>
  <si>
    <t>70005</t>
  </si>
  <si>
    <t>710</t>
  </si>
  <si>
    <t>71004</t>
  </si>
  <si>
    <t>71013</t>
  </si>
  <si>
    <t>71095</t>
  </si>
  <si>
    <t>750</t>
  </si>
  <si>
    <t>75011</t>
  </si>
  <si>
    <t>75022</t>
  </si>
  <si>
    <t>75023</t>
  </si>
  <si>
    <t>75075</t>
  </si>
  <si>
    <t>75095</t>
  </si>
  <si>
    <t>751</t>
  </si>
  <si>
    <t>75101</t>
  </si>
  <si>
    <t>754</t>
  </si>
  <si>
    <t>75404</t>
  </si>
  <si>
    <t>75412</t>
  </si>
  <si>
    <t>75414</t>
  </si>
  <si>
    <t>75421</t>
  </si>
  <si>
    <t>756</t>
  </si>
  <si>
    <t>75647</t>
  </si>
  <si>
    <t>757</t>
  </si>
  <si>
    <t>75702</t>
  </si>
  <si>
    <t>758</t>
  </si>
  <si>
    <t>75818</t>
  </si>
  <si>
    <t>801</t>
  </si>
  <si>
    <t>80101</t>
  </si>
  <si>
    <t>80104</t>
  </si>
  <si>
    <t>80110</t>
  </si>
  <si>
    <t>80113</t>
  </si>
  <si>
    <t>80140</t>
  </si>
  <si>
    <t>80146</t>
  </si>
  <si>
    <t>80148</t>
  </si>
  <si>
    <t>80195</t>
  </si>
  <si>
    <t>851</t>
  </si>
  <si>
    <t>85121</t>
  </si>
  <si>
    <t>85153</t>
  </si>
  <si>
    <t>85154</t>
  </si>
  <si>
    <t>852</t>
  </si>
  <si>
    <t>85212</t>
  </si>
  <si>
    <t>85213</t>
  </si>
  <si>
    <t>85214</t>
  </si>
  <si>
    <t>85215</t>
  </si>
  <si>
    <t>85216</t>
  </si>
  <si>
    <t>85219</t>
  </si>
  <si>
    <t>85228</t>
  </si>
  <si>
    <t>85295</t>
  </si>
  <si>
    <t>854</t>
  </si>
  <si>
    <t>85401</t>
  </si>
  <si>
    <t>85412</t>
  </si>
  <si>
    <t>85415</t>
  </si>
  <si>
    <t>85417</t>
  </si>
  <si>
    <t>900</t>
  </si>
  <si>
    <t>90001</t>
  </si>
  <si>
    <t>90002</t>
  </si>
  <si>
    <t>90004</t>
  </si>
  <si>
    <t>90015</t>
  </si>
  <si>
    <t>90095</t>
  </si>
  <si>
    <t>921</t>
  </si>
  <si>
    <t>92109</t>
  </si>
  <si>
    <t>92110</t>
  </si>
  <si>
    <t>92116</t>
  </si>
  <si>
    <t>926</t>
  </si>
  <si>
    <t>92601</t>
  </si>
  <si>
    <t>92605</t>
  </si>
  <si>
    <t>Dostarczanie ciepła</t>
  </si>
  <si>
    <t>Składki na ubezpieczenia społeczne</t>
  </si>
  <si>
    <t>Prace geodezyjne i kartograficzne</t>
  </si>
  <si>
    <t>Promocja jednostek samorządu terytorialnego (promocja gminy i współpraca z Francją)</t>
  </si>
  <si>
    <t>Komendy wojewódzkie policji</t>
  </si>
  <si>
    <t>Ochotnicze straże pożarne</t>
  </si>
  <si>
    <t>Pobór podatków, opłat i nieopodatkowanych należności budżetowych</t>
  </si>
  <si>
    <t>Obsługa papierów wartościowych, kredytów i pożyczek jednostek samorządu terytorialnego</t>
  </si>
  <si>
    <t xml:space="preserve">Centra kształcenia ustawicznego i praktycznego oraz ośrodki dokształcania zawodowego </t>
  </si>
  <si>
    <t>Stołówki szkolne</t>
  </si>
  <si>
    <t>Lecznictwo ambulatoryjne</t>
  </si>
  <si>
    <t xml:space="preserve">Świadczenia rodzinne, zaliczka alimentacyjna oraz składki na ubezpieczenia emerytalne i rentowe z ubezpieczenia społecznego </t>
  </si>
  <si>
    <t>Składki na ubezpieczenia zdrowotne opłacane przez osoby pobierające niektóre świadczenia z pomocy społecznej o raz niektóre świadczenia rodzinne (zl)</t>
  </si>
  <si>
    <t>Świadczenia społeczne</t>
  </si>
  <si>
    <t>Zasilki stałe</t>
  </si>
  <si>
    <t>Usługi opiekuńcze i specjalistyczne usługi opiekuńcze (wł)</t>
  </si>
  <si>
    <t>Świetlice szkolne</t>
  </si>
  <si>
    <t>Kolonie i obozy oraz inne formy wypoczynku dzieci i młodzieży szkolnej, a także szkolenia młodzieży</t>
  </si>
  <si>
    <t>Pomoc materialna da uczniów</t>
  </si>
  <si>
    <t>Szkolne schroniska młodzieżowe (Z.Sz.)</t>
  </si>
  <si>
    <t>Utrzymanie zieleni w miastach i gminach</t>
  </si>
  <si>
    <t>Domy i ośrodki kultury, świetlice i kluby (GOK)</t>
  </si>
  <si>
    <t>Galerie i biura wystaw artystycznych</t>
  </si>
  <si>
    <t>Obiekty sportowe (hala i boisko)</t>
  </si>
  <si>
    <t>Zadania w zakresie kultury fizycznej i sportu</t>
  </si>
  <si>
    <t>01010</t>
  </si>
  <si>
    <t>Infrastruktura wodociągowa i sanitacyjna wsi</t>
  </si>
  <si>
    <t>OGÓŁEM</t>
  </si>
  <si>
    <t xml:space="preserve">Składki na ubezpieczenia zdrowotne opłacane przez osoby pobierające niektóre świadczenia z pomocy społecznej o raz niektóre świadczenia rodzinne </t>
  </si>
  <si>
    <t>Niepubliczne Przedszkole Promyczek</t>
  </si>
  <si>
    <t>Obudowa studni w Zaździerzu</t>
  </si>
  <si>
    <t>Opracowanie dokumentacji na rozbudowę wodociągu w Grabinie</t>
  </si>
  <si>
    <t>Opracowanie dokumentacji na rozbudowę wodociągu w Korzeniu Rządowym</t>
  </si>
  <si>
    <t>Modernizacja drogi w Nowych Rumunkach</t>
  </si>
  <si>
    <t>Opracowanie dokumentacji ciągu pieszego w Grabinie</t>
  </si>
  <si>
    <t>Termomodernizacja budynku użyteczności publ.na terenie gminy - budynek OSP Łąck</t>
  </si>
  <si>
    <t>Termomodernizacja budynku użyteczności publ.na terenie gminy - SP w Łącku</t>
  </si>
  <si>
    <t>Termomodernizacja budynku użyteczności publ.na terenie gminy - Przedszkole w Łącku</t>
  </si>
  <si>
    <t>Dokumentacja na rozbudowę stołówki szkolnej w Łącku</t>
  </si>
  <si>
    <t xml:space="preserve">Zakup pieca wieloczynnościowego </t>
  </si>
  <si>
    <t>"Modernizacja i przebudowa dróg w gminach regionu płockiego szansą ich dynamicznego rozwoju" (droga Matyldów)</t>
  </si>
  <si>
    <t>Budowa wodociągu w Sendeniu Małym</t>
  </si>
  <si>
    <t>Modernizacja pomieszczeń na lokale socjalne w Wincentowie</t>
  </si>
  <si>
    <t>"Przywracanie wartości zdegradowanych terenów w regionie płockim poprzez rekultywacje składowisk na terenie gmin ZGRP" (rekultywacja składowiska w Łącku)</t>
  </si>
  <si>
    <t>Budowa ścieżki rowerowej Łąck - Sendeń</t>
  </si>
  <si>
    <t>Uporządkowanie gospodarki ściekowej w zlewni jezior Ciechomickiego, Górskiego i Zdworskiego w Gminie Łąck etap I</t>
  </si>
  <si>
    <t>Gmina</t>
  </si>
  <si>
    <t>Przebudowa drogi w Korzeniu Królewskim</t>
  </si>
  <si>
    <t>Oswietlenie uliczne Korzeń Rządowy - Władysławów</t>
  </si>
  <si>
    <t>Program rozwoju obszrów wiejskich na lata 2007-2013</t>
  </si>
  <si>
    <t>Budowa ścieżki rowerowej przy drodze powiatowej Nr 322 na odcinku Łąck - Sendeń Duży o długości 1,7km. Etap II</t>
  </si>
  <si>
    <t>Program 053 Jakość życia na obszarach wiejskich i różnicowanie gospodarki wiejskiej</t>
  </si>
  <si>
    <t>313.322.323 „ODNOWA I ROZWÓJ WSI"</t>
  </si>
  <si>
    <t>2007-2013</t>
  </si>
  <si>
    <t xml:space="preserve">§4300 Zakup usług (monitoring składowiska odpadów 5.000,-  
  zdjęcie i utylizacja odpadów – eternit z budynków i prowizje bankowe 25.000,-)
</t>
  </si>
  <si>
    <t>§0960 Wpływy z Urzędu Marszałkowskiego</t>
  </si>
  <si>
    <t>Ewidencja ludności, USC, dzialalność gospodarcza, obrona cywilna, straże pożarne</t>
  </si>
  <si>
    <t>Aktualizacja stałych rejestrów wyborców</t>
  </si>
  <si>
    <t>Szkolenia</t>
  </si>
  <si>
    <t>Jednostki sektora finansow publicznych</t>
  </si>
  <si>
    <t>Nazwa jednostki</t>
  </si>
  <si>
    <t>Starosta Płocki</t>
  </si>
  <si>
    <t>Jednostki spoza sektora finansow publicznych</t>
  </si>
  <si>
    <t>A.      
B.
C.       52 800   do pozyskania
…</t>
  </si>
  <si>
    <t>A.   1 393 546  do pozyskania      
B.
C.
…</t>
  </si>
  <si>
    <t>Organizacje pozarządowe prowadzące działalność pożytku publicznego - w drodze konkursu ofert</t>
  </si>
  <si>
    <t>600-60016</t>
  </si>
  <si>
    <t>Urząd Marszałkowski Województwa Mazowieckiego</t>
  </si>
  <si>
    <t>Domy i ośrodki kultury, świetlice i kluby - Gminny Ośrodek Kultury w Łącku</t>
  </si>
  <si>
    <t>Biblioteki - Gminna Biblioteka Publiczna w Łącku i Korzeniu</t>
  </si>
  <si>
    <t xml:space="preserve">        Załącznik nr  do uchwały budżetowej</t>
  </si>
  <si>
    <t xml:space="preserve">                            Załącznik nr  do uchwały budżetowej</t>
  </si>
  <si>
    <t xml:space="preserve">      Załącznik nr  do uchwały budżetowej</t>
  </si>
  <si>
    <t xml:space="preserve">                                                                                           Załącznik nr  do uchwały budżetowej</t>
  </si>
  <si>
    <t xml:space="preserve">                                                                                    Załącznik nr  do uchwały budżetowej</t>
  </si>
  <si>
    <t>Dotacje celowe otrzymane z powiatu na zadania bieżącerealizowane na podstawie porozumień (umów) między jst</t>
  </si>
  <si>
    <t xml:space="preserve">                     na rok 2010</t>
  </si>
  <si>
    <t>Załącznik nr 2 do uchwały budżetowej                                                   Nr XXIII/166/2009 z dn. 29.12.2009r.</t>
  </si>
  <si>
    <t>Załącznik nr 1 do uchwały budżetowej Nr XXIII/166/2009 z dn. 29.12.2009r.</t>
  </si>
  <si>
    <t xml:space="preserve"> </t>
  </si>
  <si>
    <t>Załącznik nr 2a do uchwały budżetowej              Nr XXIII/167/2009 z dn. 29.12.2009r.</t>
  </si>
  <si>
    <t xml:space="preserve"> Załącznik nr 2b do uchwały budżetowej                             Nr XXIII/166/2009 z dn. 29.12.2009r.</t>
  </si>
  <si>
    <t xml:space="preserve">                                                                                  </t>
  </si>
  <si>
    <t>Załącznik nr 3 do uchwały budżetowej                                         Nr XXIII/166/2009 z dn. 29.12.2009r.</t>
  </si>
  <si>
    <t>Załącznik nr 4 do uchwały budżetowej                                    Nr XXIII/166/2009 z dn. 29.12.2009r.</t>
  </si>
  <si>
    <t>Załącznik nr 6 do uchwały budżetowej Nr XXIII/166/2009 z dn. 29.12.2009r.</t>
  </si>
  <si>
    <t>Załącznik nr 7 do uchwały budżetowej                                                                                                                                                                                                           Nr XXIII/166/2009 z dn. 29.12.2009r.</t>
  </si>
  <si>
    <t>Załącznik nr 8 do uchwały budżetowej                                                                              Nr XXIII/166/2009 z dn. 29.12.2009r.</t>
  </si>
  <si>
    <t xml:space="preserve">                               Załącznik nr 9 do uchwały budżetowej                                       Nr XXIII/166/2009 z dn. 29.12.2009r. </t>
  </si>
  <si>
    <t xml:space="preserve"> Załącznik nr 10 do uchwały budżetowej                                                                                                                 Nr XXIII/166/2009 z dn. 29.12.2009r.</t>
  </si>
  <si>
    <t>Załącznik nr 11 do uchwały budżetowej                            Nr XXIII/166/2009 z dn.29.12.2009r.</t>
  </si>
  <si>
    <t>Termomodernizacja budynku użyteczności publ.na terenie gminy - SP w Nowej Wsi</t>
  </si>
  <si>
    <t>Załącznik nr 12 do uchwały budżetowej                                   Nr XXIII/166/2009 z dn. 29.12.2009r.</t>
  </si>
  <si>
    <t>Załącznik nr 13 do uchwały budżetowej                                            Nr XXIII/166/2009 z dn. 29.12.2009r.</t>
  </si>
  <si>
    <t xml:space="preserve">Załącznik nr 5 do uchwały budżetowej                                       </t>
  </si>
  <si>
    <t>Załącznik nr 5 do uchwały budżetowej                                                                           Nr XXIII/166/2009 z dn. 29.12.2009r.</t>
  </si>
  <si>
    <t>Dochody od osob prawnych, od osób fizycznych i od innych jednostek nieposiadających osobowości prawnej oraz wydatki związane z ich poborem</t>
  </si>
  <si>
    <t>Prowadzenie placówki oświatowo -wychowawczej pod nazwą "Modelowe Wiejskie Centrum Ekoturystyki Przyjazne Środowisku - Szkolne Schronisko Młodzieżowe - Zielona Szkoła w Sendeniu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</si>
</sst>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0"/>
      <name val="Czcionka tekstu podstawowego"/>
      <family val="0"/>
    </font>
    <font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"/>
      <family val="2"/>
    </font>
    <font>
      <sz val="7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 wrapText="1"/>
    </xf>
    <xf numFmtId="3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 wrapText="1"/>
    </xf>
    <xf numFmtId="3" fontId="21" fillId="20" borderId="13" xfId="0" applyNumberFormat="1" applyFont="1" applyFill="1" applyBorder="1" applyAlignment="1">
      <alignment horizontal="center" vertical="center"/>
    </xf>
    <xf numFmtId="3" fontId="21" fillId="2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3" fontId="27" fillId="20" borderId="1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21" fillId="0" borderId="0" xfId="0" applyFont="1" applyAlignment="1">
      <alignment horizontal="left" vertical="center"/>
    </xf>
    <xf numFmtId="3" fontId="31" fillId="0" borderId="0" xfId="0" applyNumberFormat="1" applyFont="1" applyAlignment="1">
      <alignment horizontal="right" vertical="top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3" fontId="33" fillId="0" borderId="13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vertical="center" wrapText="1"/>
    </xf>
    <xf numFmtId="3" fontId="33" fillId="0" borderId="12" xfId="0" applyNumberFormat="1" applyFont="1" applyBorder="1" applyAlignment="1">
      <alignment horizontal="right" vertical="center"/>
    </xf>
    <xf numFmtId="0" fontId="33" fillId="0" borderId="12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3" xfId="0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31" fillId="0" borderId="19" xfId="0" applyFont="1" applyBorder="1" applyAlignment="1">
      <alignment horizontal="right" vertical="center"/>
    </xf>
    <xf numFmtId="0" fontId="21" fillId="20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6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 horizontal="right" vertical="center"/>
    </xf>
    <xf numFmtId="0" fontId="21" fillId="20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indent="2"/>
    </xf>
    <xf numFmtId="0" fontId="21" fillId="0" borderId="13" xfId="0" applyFont="1" applyBorder="1" applyAlignment="1">
      <alignment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3" fontId="31" fillId="0" borderId="0" xfId="0" applyNumberFormat="1" applyFont="1" applyAlignment="1">
      <alignment horizontal="right" vertical="center"/>
    </xf>
    <xf numFmtId="3" fontId="21" fillId="20" borderId="13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1" fillId="0" borderId="13" xfId="0" applyFont="1" applyBorder="1" applyAlignment="1">
      <alignment horizontal="left" vertical="center"/>
    </xf>
    <xf numFmtId="3" fontId="21" fillId="0" borderId="13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3" fontId="22" fillId="0" borderId="22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/>
    </xf>
    <xf numFmtId="3" fontId="22" fillId="0" borderId="17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3" fontId="22" fillId="0" borderId="16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3" fontId="22" fillId="0" borderId="18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3" fontId="40" fillId="0" borderId="0" xfId="0" applyNumberFormat="1" applyFont="1" applyAlignment="1">
      <alignment horizontal="right" vertical="center"/>
    </xf>
    <xf numFmtId="0" fontId="22" fillId="0" borderId="22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" fontId="0" fillId="0" borderId="0" xfId="0" applyNumberFormat="1" applyAlignment="1">
      <alignment vertical="center"/>
    </xf>
    <xf numFmtId="1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1" fontId="26" fillId="0" borderId="0" xfId="0" applyNumberFormat="1" applyFont="1" applyAlignment="1">
      <alignment vertical="center"/>
    </xf>
    <xf numFmtId="0" fontId="45" fillId="0" borderId="0" xfId="51" applyFont="1">
      <alignment/>
      <protection/>
    </xf>
    <xf numFmtId="0" fontId="0" fillId="0" borderId="0" xfId="51" applyFont="1">
      <alignment/>
      <protection/>
    </xf>
    <xf numFmtId="0" fontId="27" fillId="20" borderId="13" xfId="51" applyFont="1" applyFill="1" applyBorder="1" applyAlignment="1">
      <alignment horizontal="center" vertical="center" wrapText="1"/>
      <protection/>
    </xf>
    <xf numFmtId="0" fontId="47" fillId="0" borderId="13" xfId="51" applyFont="1" applyBorder="1" applyAlignment="1">
      <alignment horizontal="center" vertical="center"/>
      <protection/>
    </xf>
    <xf numFmtId="0" fontId="28" fillId="0" borderId="18" xfId="51" applyFont="1" applyBorder="1" applyAlignment="1">
      <alignment horizontal="center"/>
      <protection/>
    </xf>
    <xf numFmtId="0" fontId="28" fillId="0" borderId="18" xfId="51" applyFont="1" applyBorder="1">
      <alignment/>
      <protection/>
    </xf>
    <xf numFmtId="3" fontId="27" fillId="0" borderId="18" xfId="51" applyNumberFormat="1" applyFont="1" applyBorder="1">
      <alignment/>
      <protection/>
    </xf>
    <xf numFmtId="0" fontId="27" fillId="0" borderId="0" xfId="51" applyFont="1">
      <alignment/>
      <protection/>
    </xf>
    <xf numFmtId="0" fontId="48" fillId="0" borderId="17" xfId="51" applyFont="1" applyBorder="1" applyAlignment="1">
      <alignment horizontal="justify"/>
      <protection/>
    </xf>
    <xf numFmtId="0" fontId="45" fillId="0" borderId="0" xfId="51" applyFont="1" applyAlignment="1">
      <alignment horizontal="justify"/>
      <protection/>
    </xf>
    <xf numFmtId="0" fontId="48" fillId="0" borderId="17" xfId="51" applyFont="1" applyBorder="1">
      <alignment/>
      <protection/>
    </xf>
    <xf numFmtId="3" fontId="45" fillId="0" borderId="17" xfId="51" applyNumberFormat="1" applyFont="1" applyBorder="1" applyAlignment="1">
      <alignment horizontal="right"/>
      <protection/>
    </xf>
    <xf numFmtId="0" fontId="45" fillId="0" borderId="17" xfId="51" applyNumberFormat="1" applyFont="1" applyBorder="1" applyAlignment="1">
      <alignment horizontal="right"/>
      <protection/>
    </xf>
    <xf numFmtId="3" fontId="45" fillId="0" borderId="17" xfId="51" applyNumberFormat="1" applyFont="1" applyBorder="1">
      <alignment/>
      <protection/>
    </xf>
    <xf numFmtId="0" fontId="45" fillId="0" borderId="17" xfId="51" applyFont="1" applyBorder="1">
      <alignment/>
      <protection/>
    </xf>
    <xf numFmtId="0" fontId="45" fillId="0" borderId="17" xfId="51" applyFont="1" applyBorder="1" applyAlignment="1">
      <alignment/>
      <protection/>
    </xf>
    <xf numFmtId="0" fontId="28" fillId="0" borderId="17" xfId="51" applyFont="1" applyBorder="1" applyAlignment="1">
      <alignment horizontal="center"/>
      <protection/>
    </xf>
    <xf numFmtId="0" fontId="28" fillId="0" borderId="17" xfId="51" applyFont="1" applyBorder="1">
      <alignment/>
      <protection/>
    </xf>
    <xf numFmtId="0" fontId="27" fillId="0" borderId="17" xfId="51" applyFont="1" applyBorder="1">
      <alignment/>
      <protection/>
    </xf>
    <xf numFmtId="0" fontId="48" fillId="0" borderId="16" xfId="51" applyFont="1" applyBorder="1" applyAlignment="1">
      <alignment horizontal="center"/>
      <protection/>
    </xf>
    <xf numFmtId="0" fontId="48" fillId="0" borderId="16" xfId="51" applyFont="1" applyBorder="1">
      <alignment/>
      <protection/>
    </xf>
    <xf numFmtId="0" fontId="38" fillId="0" borderId="0" xfId="51" applyFont="1">
      <alignment/>
      <protection/>
    </xf>
    <xf numFmtId="3" fontId="0" fillId="0" borderId="0" xfId="0" applyNumberFormat="1" applyAlignment="1">
      <alignment horizontal="right"/>
    </xf>
    <xf numFmtId="3" fontId="20" fillId="20" borderId="13" xfId="0" applyNumberFormat="1" applyFont="1" applyFill="1" applyBorder="1" applyAlignment="1">
      <alignment horizontal="right" vertical="center" wrapText="1"/>
    </xf>
    <xf numFmtId="3" fontId="27" fillId="20" borderId="13" xfId="0" applyNumberFormat="1" applyFont="1" applyFill="1" applyBorder="1" applyAlignment="1">
      <alignment horizontal="right" vertical="center" wrapText="1"/>
    </xf>
    <xf numFmtId="3" fontId="20" fillId="20" borderId="10" xfId="0" applyNumberFormat="1" applyFont="1" applyFill="1" applyBorder="1" applyAlignment="1">
      <alignment horizontal="right" vertical="center"/>
    </xf>
    <xf numFmtId="0" fontId="47" fillId="0" borderId="13" xfId="0" applyFont="1" applyBorder="1" applyAlignment="1">
      <alignment horizontal="center" wrapText="1"/>
    </xf>
    <xf numFmtId="3" fontId="47" fillId="0" borderId="13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 indent="1"/>
    </xf>
    <xf numFmtId="0" fontId="0" fillId="0" borderId="13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left" wrapText="1" indent="1"/>
    </xf>
    <xf numFmtId="0" fontId="49" fillId="0" borderId="0" xfId="0" applyFont="1" applyAlignment="1">
      <alignment/>
    </xf>
    <xf numFmtId="0" fontId="21" fillId="20" borderId="15" xfId="0" applyFont="1" applyFill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/>
    </xf>
    <xf numFmtId="4" fontId="21" fillId="0" borderId="23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4" fontId="22" fillId="0" borderId="23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vertical="center"/>
    </xf>
    <xf numFmtId="0" fontId="21" fillId="0" borderId="23" xfId="0" applyFont="1" applyBorder="1" applyAlignment="1">
      <alignment vertical="center" wrapText="1"/>
    </xf>
    <xf numFmtId="4" fontId="21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" fontId="22" fillId="0" borderId="23" xfId="0" applyNumberFormat="1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4" fontId="21" fillId="0" borderId="23" xfId="0" applyNumberFormat="1" applyFont="1" applyBorder="1" applyAlignment="1">
      <alignment vertical="center"/>
    </xf>
    <xf numFmtId="4" fontId="0" fillId="0" borderId="23" xfId="0" applyNumberFormat="1" applyBorder="1" applyAlignment="1">
      <alignment vertical="center"/>
    </xf>
    <xf numFmtId="3" fontId="20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1" fillId="20" borderId="23" xfId="0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 wrapText="1"/>
    </xf>
    <xf numFmtId="3" fontId="21" fillId="20" borderId="23" xfId="0" applyNumberFormat="1" applyFont="1" applyFill="1" applyBorder="1" applyAlignment="1">
      <alignment horizontal="center" vertical="center"/>
    </xf>
    <xf numFmtId="3" fontId="23" fillId="20" borderId="23" xfId="0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vertical="top" wrapText="1"/>
    </xf>
    <xf numFmtId="49" fontId="0" fillId="0" borderId="23" xfId="0" applyNumberFormat="1" applyFont="1" applyBorder="1" applyAlignment="1">
      <alignment horizontal="right" vertical="top" wrapText="1"/>
    </xf>
    <xf numFmtId="49" fontId="0" fillId="0" borderId="24" xfId="0" applyNumberFormat="1" applyFont="1" applyBorder="1" applyAlignment="1">
      <alignment horizontal="right" vertical="top" wrapText="1"/>
    </xf>
    <xf numFmtId="49" fontId="20" fillId="0" borderId="24" xfId="0" applyNumberFormat="1" applyFont="1" applyBorder="1" applyAlignment="1">
      <alignment horizontal="right" vertical="top" wrapText="1"/>
    </xf>
    <xf numFmtId="0" fontId="20" fillId="0" borderId="23" xfId="0" applyFont="1" applyBorder="1" applyAlignment="1">
      <alignment vertical="top" wrapText="1"/>
    </xf>
    <xf numFmtId="4" fontId="20" fillId="0" borderId="23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" fontId="0" fillId="0" borderId="24" xfId="0" applyNumberFormat="1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4" fontId="20" fillId="0" borderId="24" xfId="0" applyNumberFormat="1" applyFont="1" applyBorder="1" applyAlignment="1">
      <alignment vertical="top" wrapText="1"/>
    </xf>
    <xf numFmtId="4" fontId="0" fillId="0" borderId="23" xfId="0" applyNumberFormat="1" applyFont="1" applyBorder="1" applyAlignment="1">
      <alignment vertical="top" wrapText="1"/>
    </xf>
    <xf numFmtId="4" fontId="20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49" fontId="0" fillId="0" borderId="23" xfId="0" applyNumberFormat="1" applyFont="1" applyBorder="1" applyAlignment="1">
      <alignment horizontal="right" vertical="top" wrapText="1"/>
    </xf>
    <xf numFmtId="0" fontId="0" fillId="0" borderId="23" xfId="0" applyFont="1" applyBorder="1" applyAlignment="1">
      <alignment vertical="top" wrapText="1"/>
    </xf>
    <xf numFmtId="3" fontId="0" fillId="0" borderId="23" xfId="0" applyNumberFormat="1" applyBorder="1" applyAlignment="1">
      <alignment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3" fontId="27" fillId="20" borderId="23" xfId="0" applyNumberFormat="1" applyFont="1" applyFill="1" applyBorder="1" applyAlignment="1">
      <alignment horizontal="center" vertical="center" wrapText="1"/>
    </xf>
    <xf numFmtId="3" fontId="28" fillId="20" borderId="23" xfId="0" applyNumberFormat="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3" fontId="29" fillId="0" borderId="23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right" vertical="top" wrapText="1"/>
    </xf>
    <xf numFmtId="3" fontId="20" fillId="0" borderId="23" xfId="0" applyNumberFormat="1" applyFont="1" applyBorder="1" applyAlignment="1">
      <alignment horizontal="right" vertical="top" wrapText="1"/>
    </xf>
    <xf numFmtId="3" fontId="0" fillId="0" borderId="23" xfId="0" applyNumberFormat="1" applyFont="1" applyBorder="1" applyAlignment="1">
      <alignment horizontal="right" vertical="top" wrapText="1"/>
    </xf>
    <xf numFmtId="3" fontId="20" fillId="0" borderId="23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3" fontId="28" fillId="20" borderId="15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3" fontId="20" fillId="0" borderId="23" xfId="0" applyNumberFormat="1" applyFont="1" applyBorder="1" applyAlignment="1">
      <alignment vertical="top" wrapText="1"/>
    </xf>
    <xf numFmtId="0" fontId="0" fillId="0" borderId="23" xfId="0" applyFont="1" applyBorder="1" applyAlignment="1">
      <alignment horizontal="right" vertical="top" wrapText="1"/>
    </xf>
    <xf numFmtId="3" fontId="0" fillId="0" borderId="23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center" wrapText="1"/>
    </xf>
    <xf numFmtId="0" fontId="20" fillId="0" borderId="23" xfId="0" applyFont="1" applyBorder="1" applyAlignment="1">
      <alignment horizontal="right" vertical="top" wrapText="1"/>
    </xf>
    <xf numFmtId="0" fontId="0" fillId="0" borderId="25" xfId="0" applyFont="1" applyBorder="1" applyAlignment="1">
      <alignment vertical="top" wrapText="1"/>
    </xf>
    <xf numFmtId="4" fontId="0" fillId="0" borderId="25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3" fontId="21" fillId="20" borderId="15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3" fontId="20" fillId="0" borderId="23" xfId="0" applyNumberFormat="1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3" xfId="0" applyFont="1" applyBorder="1" applyAlignment="1">
      <alignment vertical="center" wrapText="1"/>
    </xf>
    <xf numFmtId="3" fontId="22" fillId="0" borderId="23" xfId="0" applyNumberFormat="1" applyFont="1" applyBorder="1" applyAlignment="1">
      <alignment vertical="center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1" fontId="24" fillId="0" borderId="23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3" fontId="44" fillId="0" borderId="23" xfId="0" applyNumberFormat="1" applyFont="1" applyBorder="1" applyAlignment="1">
      <alignment vertical="center" wrapText="1"/>
    </xf>
    <xf numFmtId="0" fontId="0" fillId="0" borderId="23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3" fontId="45" fillId="0" borderId="17" xfId="51" applyNumberFormat="1" applyFont="1" applyBorder="1" applyAlignment="1">
      <alignment/>
      <protection/>
    </xf>
    <xf numFmtId="4" fontId="20" fillId="0" borderId="23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/>
    </xf>
    <xf numFmtId="0" fontId="20" fillId="0" borderId="23" xfId="0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/>
    </xf>
    <xf numFmtId="4" fontId="0" fillId="0" borderId="23" xfId="0" applyNumberFormat="1" applyFont="1" applyBorder="1" applyAlignment="1">
      <alignment horizontal="left" vertic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 horizontal="right" vertical="top" wrapText="1"/>
    </xf>
    <xf numFmtId="3" fontId="0" fillId="0" borderId="23" xfId="0" applyNumberFormat="1" applyFont="1" applyBorder="1" applyAlignment="1">
      <alignment horizontal="center" vertical="top" wrapText="1"/>
    </xf>
    <xf numFmtId="3" fontId="0" fillId="0" borderId="26" xfId="0" applyNumberFormat="1" applyFont="1" applyBorder="1" applyAlignment="1">
      <alignment horizontal="right" vertical="top" wrapText="1"/>
    </xf>
    <xf numFmtId="3" fontId="0" fillId="0" borderId="26" xfId="0" applyNumberFormat="1" applyFont="1" applyBorder="1" applyAlignment="1">
      <alignment horizontal="center" vertical="top" wrapText="1"/>
    </xf>
    <xf numFmtId="3" fontId="20" fillId="0" borderId="23" xfId="0" applyNumberFormat="1" applyFont="1" applyBorder="1" applyAlignment="1">
      <alignment horizontal="center" vertical="top" wrapText="1"/>
    </xf>
    <xf numFmtId="3" fontId="20" fillId="0" borderId="23" xfId="0" applyNumberFormat="1" applyFont="1" applyBorder="1" applyAlignment="1">
      <alignment horizontal="right" wrapText="1"/>
    </xf>
    <xf numFmtId="3" fontId="20" fillId="0" borderId="23" xfId="0" applyNumberFormat="1" applyFont="1" applyBorder="1" applyAlignment="1">
      <alignment wrapText="1"/>
    </xf>
    <xf numFmtId="3" fontId="20" fillId="0" borderId="26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20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horizontal="right" vertical="top" wrapText="1"/>
    </xf>
    <xf numFmtId="3" fontId="20" fillId="0" borderId="26" xfId="0" applyNumberFormat="1" applyFont="1" applyBorder="1" applyAlignment="1">
      <alignment horizontal="right" vertical="center" wrapText="1"/>
    </xf>
    <xf numFmtId="3" fontId="20" fillId="0" borderId="23" xfId="0" applyNumberFormat="1" applyFont="1" applyBorder="1" applyAlignment="1">
      <alignment horizontal="left" vertical="center" wrapText="1"/>
    </xf>
    <xf numFmtId="3" fontId="0" fillId="0" borderId="23" xfId="0" applyNumberFormat="1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right" vertical="top" wrapText="1"/>
    </xf>
    <xf numFmtId="0" fontId="24" fillId="0" borderId="15" xfId="0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4" fontId="21" fillId="0" borderId="23" xfId="0" applyNumberFormat="1" applyFont="1" applyBorder="1" applyAlignment="1">
      <alignment/>
    </xf>
    <xf numFmtId="0" fontId="22" fillId="0" borderId="23" xfId="0" applyFont="1" applyBorder="1" applyAlignment="1">
      <alignment/>
    </xf>
    <xf numFmtId="4" fontId="22" fillId="0" borderId="23" xfId="0" applyNumberFormat="1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vertical="center"/>
    </xf>
    <xf numFmtId="0" fontId="22" fillId="0" borderId="23" xfId="0" applyFont="1" applyBorder="1" applyAlignment="1">
      <alignment wrapText="1"/>
    </xf>
    <xf numFmtId="3" fontId="22" fillId="0" borderId="23" xfId="0" applyNumberFormat="1" applyFont="1" applyBorder="1" applyAlignment="1">
      <alignment/>
    </xf>
    <xf numFmtId="0" fontId="22" fillId="0" borderId="23" xfId="0" applyFont="1" applyBorder="1" applyAlignment="1">
      <alignment horizontal="right" vertical="center"/>
    </xf>
    <xf numFmtId="3" fontId="21" fillId="0" borderId="23" xfId="0" applyNumberFormat="1" applyFont="1" applyBorder="1" applyAlignment="1">
      <alignment horizontal="right" vertical="center"/>
    </xf>
    <xf numFmtId="3" fontId="22" fillId="0" borderId="23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right" vertical="center"/>
    </xf>
    <xf numFmtId="0" fontId="22" fillId="0" borderId="23" xfId="0" applyFont="1" applyBorder="1" applyAlignment="1">
      <alignment vertical="center" wrapText="1"/>
    </xf>
    <xf numFmtId="3" fontId="22" fillId="0" borderId="23" xfId="0" applyNumberFormat="1" applyFont="1" applyBorder="1" applyAlignment="1">
      <alignment horizontal="right" vertical="center"/>
    </xf>
    <xf numFmtId="3" fontId="45" fillId="0" borderId="17" xfId="51" applyNumberFormat="1" applyFont="1" applyBorder="1" applyAlignment="1">
      <alignment horizontal="right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 wrapText="1"/>
    </xf>
    <xf numFmtId="3" fontId="21" fillId="20" borderId="23" xfId="0" applyNumberFormat="1" applyFont="1" applyFill="1" applyBorder="1" applyAlignment="1">
      <alignment horizontal="center"/>
    </xf>
    <xf numFmtId="3" fontId="21" fillId="20" borderId="23" xfId="0" applyNumberFormat="1" applyFont="1" applyFill="1" applyBorder="1" applyAlignment="1">
      <alignment horizontal="center" vertical="center" wrapText="1"/>
    </xf>
    <xf numFmtId="3" fontId="21" fillId="20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left" vertical="top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1" fillId="20" borderId="15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 wrapText="1"/>
    </xf>
    <xf numFmtId="3" fontId="21" fillId="20" borderId="21" xfId="0" applyNumberFormat="1" applyFont="1" applyFill="1" applyBorder="1" applyAlignment="1">
      <alignment horizontal="center"/>
    </xf>
    <xf numFmtId="3" fontId="21" fillId="20" borderId="21" xfId="0" applyNumberFormat="1" applyFont="1" applyFill="1" applyBorder="1" applyAlignment="1">
      <alignment horizontal="center" vertical="center" wrapText="1"/>
    </xf>
    <xf numFmtId="3" fontId="21" fillId="20" borderId="2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27" fillId="20" borderId="23" xfId="0" applyNumberFormat="1" applyFont="1" applyFill="1" applyBorder="1" applyAlignment="1">
      <alignment horizontal="center" vertical="center" wrapText="1"/>
    </xf>
    <xf numFmtId="3" fontId="28" fillId="20" borderId="2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top" wrapText="1"/>
    </xf>
    <xf numFmtId="0" fontId="27" fillId="20" borderId="2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8" fillId="20" borderId="13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3" fontId="27" fillId="20" borderId="13" xfId="0" applyNumberFormat="1" applyFont="1" applyFill="1" applyBorder="1" applyAlignment="1">
      <alignment horizontal="center" vertical="center" wrapText="1"/>
    </xf>
    <xf numFmtId="3" fontId="27" fillId="20" borderId="15" xfId="0" applyNumberFormat="1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5" fillId="0" borderId="13" xfId="0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3" fontId="21" fillId="20" borderId="13" xfId="0" applyNumberFormat="1" applyFont="1" applyFill="1" applyBorder="1" applyAlignment="1">
      <alignment horizontal="right" vertical="center" wrapText="1"/>
    </xf>
    <xf numFmtId="0" fontId="39" fillId="0" borderId="2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3" fontId="21" fillId="20" borderId="13" xfId="0" applyNumberFormat="1" applyFont="1" applyFill="1" applyBorder="1" applyAlignment="1">
      <alignment horizontal="center" vertical="center" wrapText="1"/>
    </xf>
    <xf numFmtId="3" fontId="21" fillId="2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" fontId="21" fillId="20" borderId="13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1" fontId="21" fillId="0" borderId="23" xfId="0" applyNumberFormat="1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 wrapText="1"/>
    </xf>
    <xf numFmtId="1" fontId="21" fillId="20" borderId="23" xfId="0" applyNumberFormat="1" applyFont="1" applyFill="1" applyBorder="1" applyAlignment="1">
      <alignment horizontal="center" vertical="center"/>
    </xf>
    <xf numFmtId="0" fontId="46" fillId="20" borderId="23" xfId="0" applyFont="1" applyFill="1" applyBorder="1" applyAlignment="1">
      <alignment horizontal="center" vertical="center" wrapText="1"/>
    </xf>
    <xf numFmtId="0" fontId="0" fillId="0" borderId="0" xfId="51" applyFont="1" applyAlignment="1">
      <alignment vertical="top" wrapText="1"/>
      <protection/>
    </xf>
    <xf numFmtId="0" fontId="45" fillId="0" borderId="0" xfId="51" applyFont="1" applyAlignment="1">
      <alignment vertical="top" wrapText="1"/>
      <protection/>
    </xf>
    <xf numFmtId="0" fontId="28" fillId="0" borderId="13" xfId="51" applyFont="1" applyBorder="1" applyAlignment="1">
      <alignment horizontal="center"/>
      <protection/>
    </xf>
    <xf numFmtId="0" fontId="27" fillId="0" borderId="13" xfId="51" applyFont="1" applyBorder="1" applyAlignment="1">
      <alignment horizontal="center"/>
      <protection/>
    </xf>
    <xf numFmtId="0" fontId="48" fillId="0" borderId="17" xfId="51" applyFont="1" applyBorder="1" applyAlignment="1">
      <alignment horizontal="center" vertical="center"/>
      <protection/>
    </xf>
    <xf numFmtId="0" fontId="12" fillId="0" borderId="29" xfId="51" applyFont="1" applyBorder="1" applyAlignment="1">
      <alignment horizontal="center" wrapText="1"/>
      <protection/>
    </xf>
    <xf numFmtId="0" fontId="12" fillId="0" borderId="30" xfId="51" applyFont="1" applyBorder="1" applyAlignment="1">
      <alignment horizontal="center" wrapText="1"/>
      <protection/>
    </xf>
    <xf numFmtId="0" fontId="0" fillId="0" borderId="17" xfId="51" applyFont="1" applyBorder="1" applyAlignment="1">
      <alignment horizontal="center"/>
      <protection/>
    </xf>
    <xf numFmtId="0" fontId="0" fillId="0" borderId="17" xfId="51" applyFont="1" applyBorder="1" applyAlignment="1">
      <alignment horizontal="center"/>
      <protection/>
    </xf>
    <xf numFmtId="0" fontId="38" fillId="0" borderId="0" xfId="51" applyFont="1" applyBorder="1" applyAlignment="1">
      <alignment horizontal="left"/>
      <protection/>
    </xf>
    <xf numFmtId="0" fontId="27" fillId="0" borderId="17" xfId="51" applyFont="1" applyBorder="1" applyAlignment="1">
      <alignment horizontal="center"/>
      <protection/>
    </xf>
    <xf numFmtId="0" fontId="45" fillId="0" borderId="17" xfId="51" applyFont="1" applyBorder="1" applyAlignment="1">
      <alignment horizontal="center"/>
      <protection/>
    </xf>
    <xf numFmtId="0" fontId="45" fillId="0" borderId="16" xfId="51" applyFont="1" applyBorder="1" applyAlignment="1">
      <alignment horizontal="center"/>
      <protection/>
    </xf>
    <xf numFmtId="0" fontId="27" fillId="0" borderId="18" xfId="51" applyFont="1" applyBorder="1" applyAlignment="1">
      <alignment horizontal="center"/>
      <protection/>
    </xf>
    <xf numFmtId="0" fontId="48" fillId="0" borderId="17" xfId="51" applyFont="1" applyBorder="1" applyAlignment="1">
      <alignment horizontal="justify" vertical="center"/>
      <protection/>
    </xf>
    <xf numFmtId="0" fontId="12" fillId="0" borderId="0" xfId="51" applyFont="1" applyBorder="1" applyAlignment="1">
      <alignment horizontal="center"/>
      <protection/>
    </xf>
    <xf numFmtId="0" fontId="27" fillId="20" borderId="13" xfId="51" applyFont="1" applyFill="1" applyBorder="1" applyAlignment="1">
      <alignment horizontal="center" vertical="center"/>
      <protection/>
    </xf>
    <xf numFmtId="0" fontId="27" fillId="20" borderId="13" xfId="51" applyFont="1" applyFill="1" applyBorder="1" applyAlignment="1">
      <alignment horizontal="center" vertical="center" wrapText="1"/>
      <protection/>
    </xf>
    <xf numFmtId="0" fontId="20" fillId="0" borderId="0" xfId="51" applyFont="1" applyBorder="1" applyAlignment="1">
      <alignment horizontal="center"/>
      <protection/>
    </xf>
    <xf numFmtId="0" fontId="20" fillId="20" borderId="13" xfId="0" applyFont="1" applyFill="1" applyBorder="1" applyAlignment="1">
      <alignment horizontal="center" vertical="center" wrapText="1"/>
    </xf>
    <xf numFmtId="3" fontId="20" fillId="20" borderId="13" xfId="0" applyNumberFormat="1" applyFont="1" applyFill="1" applyBorder="1" applyAlignment="1">
      <alignment horizontal="right" vertical="center" wrapText="1"/>
    </xf>
    <xf numFmtId="3" fontId="20" fillId="20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zoomScale="96" zoomScaleNormal="96" zoomScalePageLayoutView="0" workbookViewId="0" topLeftCell="A22">
      <selection activeCell="B27" sqref="B26:B27"/>
    </sheetView>
  </sheetViews>
  <sheetFormatPr defaultColWidth="9.140625" defaultRowHeight="12.75"/>
  <cols>
    <col min="1" max="1" width="6.8515625" style="1" customWidth="1"/>
    <col min="2" max="2" width="36.8515625" style="2" customWidth="1"/>
    <col min="3" max="3" width="13.28125" style="3" customWidth="1"/>
    <col min="4" max="4" width="13.57421875" style="3" customWidth="1"/>
    <col min="5" max="5" width="12.8515625" style="3" customWidth="1"/>
    <col min="6" max="6" width="13.00390625" style="3" customWidth="1"/>
    <col min="7" max="7" width="11.140625" style="3" customWidth="1"/>
    <col min="8" max="8" width="9.28125" style="3" customWidth="1"/>
    <col min="9" max="9" width="11.28125" style="3" customWidth="1"/>
  </cols>
  <sheetData>
    <row r="1" spans="2:9" ht="39.75" customHeight="1">
      <c r="B1" s="4"/>
      <c r="G1" s="311" t="s">
        <v>500</v>
      </c>
      <c r="H1" s="311"/>
      <c r="I1" s="311"/>
    </row>
    <row r="2" spans="2:7" ht="18">
      <c r="B2" s="4"/>
      <c r="F2" s="3" t="s">
        <v>501</v>
      </c>
      <c r="G2" s="3" t="s">
        <v>176</v>
      </c>
    </row>
    <row r="3" ht="9.75" customHeight="1">
      <c r="B3" s="4"/>
    </row>
    <row r="4" ht="12.75">
      <c r="C4" s="5" t="s">
        <v>0</v>
      </c>
    </row>
    <row r="5" spans="1:9" s="6" customFormat="1" ht="15" customHeight="1">
      <c r="A5" s="313" t="s">
        <v>1</v>
      </c>
      <c r="B5" s="314" t="s">
        <v>2</v>
      </c>
      <c r="C5" s="315" t="s">
        <v>3</v>
      </c>
      <c r="D5" s="315"/>
      <c r="E5" s="315"/>
      <c r="F5" s="315"/>
      <c r="G5" s="315"/>
      <c r="H5" s="315"/>
      <c r="I5" s="315"/>
    </row>
    <row r="6" spans="1:9" s="6" customFormat="1" ht="15" customHeight="1">
      <c r="A6" s="313"/>
      <c r="B6" s="314"/>
      <c r="C6" s="316" t="s">
        <v>4</v>
      </c>
      <c r="D6" s="317" t="s">
        <v>5</v>
      </c>
      <c r="E6" s="317"/>
      <c r="F6" s="317"/>
      <c r="G6" s="317"/>
      <c r="H6" s="317"/>
      <c r="I6" s="317"/>
    </row>
    <row r="7" spans="1:9" s="6" customFormat="1" ht="15" customHeight="1">
      <c r="A7" s="190"/>
      <c r="B7" s="191"/>
      <c r="C7" s="316"/>
      <c r="D7" s="317" t="s">
        <v>6</v>
      </c>
      <c r="E7" s="317" t="s">
        <v>7</v>
      </c>
      <c r="F7" s="317"/>
      <c r="G7" s="317" t="s">
        <v>8</v>
      </c>
      <c r="H7" s="317" t="s">
        <v>7</v>
      </c>
      <c r="I7" s="317"/>
    </row>
    <row r="8" spans="1:9" s="6" customFormat="1" ht="99.75" customHeight="1">
      <c r="A8" s="190"/>
      <c r="B8" s="191"/>
      <c r="C8" s="316"/>
      <c r="D8" s="317"/>
      <c r="E8" s="192" t="s">
        <v>9</v>
      </c>
      <c r="F8" s="193" t="s">
        <v>10</v>
      </c>
      <c r="G8" s="317"/>
      <c r="H8" s="192" t="s">
        <v>9</v>
      </c>
      <c r="I8" s="193" t="s">
        <v>10</v>
      </c>
    </row>
    <row r="9" spans="1:9" s="10" customFormat="1" ht="12.75" customHeight="1">
      <c r="A9" s="194">
        <v>1</v>
      </c>
      <c r="B9" s="195">
        <v>2</v>
      </c>
      <c r="C9" s="196">
        <v>3</v>
      </c>
      <c r="D9" s="196">
        <v>4</v>
      </c>
      <c r="E9" s="196">
        <v>5</v>
      </c>
      <c r="F9" s="196">
        <v>6</v>
      </c>
      <c r="G9" s="196">
        <v>7</v>
      </c>
      <c r="H9" s="196">
        <v>8</v>
      </c>
      <c r="I9" s="196">
        <v>9</v>
      </c>
    </row>
    <row r="10" spans="1:9" ht="12.75">
      <c r="A10" s="172" t="s">
        <v>321</v>
      </c>
      <c r="B10" s="173" t="s">
        <v>26</v>
      </c>
      <c r="C10" s="174">
        <v>555754</v>
      </c>
      <c r="D10" s="174"/>
      <c r="E10" s="186"/>
      <c r="F10" s="186"/>
      <c r="G10" s="174">
        <v>555754</v>
      </c>
      <c r="H10" s="186"/>
      <c r="I10" s="186"/>
    </row>
    <row r="11" spans="1:9" ht="38.25">
      <c r="A11" s="175"/>
      <c r="B11" s="176" t="s">
        <v>322</v>
      </c>
      <c r="C11" s="177">
        <v>554854</v>
      </c>
      <c r="D11" s="177"/>
      <c r="E11" s="187"/>
      <c r="F11" s="187"/>
      <c r="G11" s="177">
        <v>554854</v>
      </c>
      <c r="H11" s="187"/>
      <c r="I11" s="187"/>
    </row>
    <row r="12" spans="1:9" ht="81" customHeight="1">
      <c r="A12" s="175"/>
      <c r="B12" s="176" t="s">
        <v>323</v>
      </c>
      <c r="C12" s="177">
        <v>900</v>
      </c>
      <c r="D12" s="177"/>
      <c r="E12" s="186"/>
      <c r="F12" s="186"/>
      <c r="G12" s="177">
        <v>900</v>
      </c>
      <c r="H12" s="186"/>
      <c r="I12" s="186"/>
    </row>
    <row r="13" spans="1:9" ht="30.75" customHeight="1">
      <c r="A13" s="178">
        <v>400</v>
      </c>
      <c r="B13" s="179" t="s">
        <v>324</v>
      </c>
      <c r="C13" s="180">
        <v>498000</v>
      </c>
      <c r="D13" s="180">
        <v>498000</v>
      </c>
      <c r="E13" s="187"/>
      <c r="F13" s="187"/>
      <c r="G13" s="180"/>
      <c r="H13" s="187"/>
      <c r="I13" s="187"/>
    </row>
    <row r="14" spans="1:9" ht="19.5" customHeight="1">
      <c r="A14" s="181"/>
      <c r="B14" s="181" t="s">
        <v>325</v>
      </c>
      <c r="C14" s="182">
        <v>498000</v>
      </c>
      <c r="D14" s="182">
        <v>498000</v>
      </c>
      <c r="E14" s="186"/>
      <c r="F14" s="186"/>
      <c r="G14" s="185"/>
      <c r="H14" s="186"/>
      <c r="I14" s="186"/>
    </row>
    <row r="15" spans="1:9" s="11" customFormat="1" ht="12.75">
      <c r="A15" s="183">
        <v>600</v>
      </c>
      <c r="B15" s="183" t="s">
        <v>33</v>
      </c>
      <c r="C15" s="184">
        <v>269845</v>
      </c>
      <c r="D15" s="184"/>
      <c r="E15" s="188"/>
      <c r="F15" s="188"/>
      <c r="G15" s="184">
        <v>269845</v>
      </c>
      <c r="H15" s="188"/>
      <c r="I15" s="184">
        <v>269845</v>
      </c>
    </row>
    <row r="16" spans="1:9" ht="51">
      <c r="A16" s="181"/>
      <c r="B16" s="176" t="s">
        <v>326</v>
      </c>
      <c r="C16" s="182">
        <v>269845</v>
      </c>
      <c r="D16" s="182"/>
      <c r="E16" s="187"/>
      <c r="F16" s="187"/>
      <c r="G16" s="185">
        <v>269845</v>
      </c>
      <c r="H16" s="187"/>
      <c r="I16" s="182">
        <v>269845</v>
      </c>
    </row>
    <row r="17" spans="1:9" ht="19.5" customHeight="1">
      <c r="A17" s="178">
        <v>700</v>
      </c>
      <c r="B17" s="178" t="s">
        <v>38</v>
      </c>
      <c r="C17" s="180">
        <v>64098</v>
      </c>
      <c r="D17" s="180">
        <v>2800</v>
      </c>
      <c r="E17" s="186"/>
      <c r="F17" s="186"/>
      <c r="G17" s="180">
        <v>61298</v>
      </c>
      <c r="H17" s="186"/>
      <c r="I17" s="186"/>
    </row>
    <row r="18" spans="1:9" ht="25.5">
      <c r="A18" s="181"/>
      <c r="B18" s="176" t="s">
        <v>327</v>
      </c>
      <c r="C18" s="182">
        <v>2400</v>
      </c>
      <c r="D18" s="182">
        <v>2400</v>
      </c>
      <c r="E18" s="187"/>
      <c r="F18" s="187"/>
      <c r="G18" s="185"/>
      <c r="H18" s="187"/>
      <c r="I18" s="187"/>
    </row>
    <row r="19" spans="1:9" ht="76.5">
      <c r="A19" s="181"/>
      <c r="B19" s="176" t="s">
        <v>323</v>
      </c>
      <c r="C19" s="182">
        <v>51630</v>
      </c>
      <c r="D19" s="182"/>
      <c r="E19" s="187"/>
      <c r="F19" s="187"/>
      <c r="G19" s="185">
        <v>51630</v>
      </c>
      <c r="H19" s="187"/>
      <c r="I19" s="187"/>
    </row>
    <row r="20" spans="1:9" ht="38.25">
      <c r="A20" s="181"/>
      <c r="B20" s="176" t="s">
        <v>328</v>
      </c>
      <c r="C20" s="182">
        <v>9668</v>
      </c>
      <c r="D20" s="185"/>
      <c r="E20" s="187"/>
      <c r="F20" s="187"/>
      <c r="G20" s="185">
        <v>9668</v>
      </c>
      <c r="H20" s="187"/>
      <c r="I20" s="187"/>
    </row>
    <row r="21" spans="1:9" ht="12.75">
      <c r="A21" s="181"/>
      <c r="B21" s="181" t="s">
        <v>13</v>
      </c>
      <c r="C21" s="182">
        <v>400</v>
      </c>
      <c r="D21" s="185">
        <v>400</v>
      </c>
      <c r="E21" s="187"/>
      <c r="F21" s="187"/>
      <c r="G21" s="185"/>
      <c r="H21" s="187"/>
      <c r="I21" s="187"/>
    </row>
    <row r="22" spans="1:9" ht="19.5" customHeight="1">
      <c r="A22" s="178">
        <v>750</v>
      </c>
      <c r="B22" s="178" t="s">
        <v>42</v>
      </c>
      <c r="C22" s="180">
        <v>65394</v>
      </c>
      <c r="D22" s="180">
        <v>65394</v>
      </c>
      <c r="E22" s="180">
        <v>65394</v>
      </c>
      <c r="F22" s="187"/>
      <c r="G22" s="180"/>
      <c r="H22" s="187"/>
      <c r="I22" s="187"/>
    </row>
    <row r="23" spans="1:9" ht="56.25" customHeight="1">
      <c r="A23" s="181"/>
      <c r="B23" s="176" t="s">
        <v>329</v>
      </c>
      <c r="C23" s="182">
        <v>65394</v>
      </c>
      <c r="D23" s="182">
        <v>65394</v>
      </c>
      <c r="E23" s="182">
        <v>65394</v>
      </c>
      <c r="F23" s="186"/>
      <c r="G23" s="185"/>
      <c r="H23" s="186"/>
      <c r="I23" s="186"/>
    </row>
    <row r="24" spans="1:9" ht="41.25" customHeight="1">
      <c r="A24" s="178">
        <v>751</v>
      </c>
      <c r="B24" s="179" t="s">
        <v>46</v>
      </c>
      <c r="C24" s="180">
        <v>832</v>
      </c>
      <c r="D24" s="180">
        <v>832</v>
      </c>
      <c r="E24" s="180">
        <v>832</v>
      </c>
      <c r="F24" s="187"/>
      <c r="G24" s="180"/>
      <c r="H24" s="187"/>
      <c r="I24" s="187"/>
    </row>
    <row r="25" spans="1:9" ht="63" customHeight="1">
      <c r="A25" s="181"/>
      <c r="B25" s="176" t="s">
        <v>329</v>
      </c>
      <c r="C25" s="182">
        <v>832</v>
      </c>
      <c r="D25" s="182">
        <v>832</v>
      </c>
      <c r="E25" s="182">
        <v>832</v>
      </c>
      <c r="F25" s="187"/>
      <c r="G25" s="185"/>
      <c r="H25" s="187"/>
      <c r="I25" s="187"/>
    </row>
    <row r="26" spans="1:9" ht="25.5">
      <c r="A26" s="178">
        <v>754</v>
      </c>
      <c r="B26" s="179" t="s">
        <v>48</v>
      </c>
      <c r="C26" s="180">
        <v>300</v>
      </c>
      <c r="D26" s="180">
        <v>300</v>
      </c>
      <c r="E26" s="180">
        <v>300</v>
      </c>
      <c r="F26" s="187"/>
      <c r="G26" s="180"/>
      <c r="H26" s="187"/>
      <c r="I26" s="187"/>
    </row>
    <row r="27" spans="1:9" ht="57.75" customHeight="1">
      <c r="A27" s="181"/>
      <c r="B27" s="176" t="s">
        <v>329</v>
      </c>
      <c r="C27" s="182">
        <v>300</v>
      </c>
      <c r="D27" s="182">
        <v>300</v>
      </c>
      <c r="E27" s="182">
        <v>300</v>
      </c>
      <c r="F27" s="186"/>
      <c r="G27" s="185"/>
      <c r="H27" s="186"/>
      <c r="I27" s="186"/>
    </row>
    <row r="28" spans="1:9" ht="51">
      <c r="A28" s="178">
        <v>756</v>
      </c>
      <c r="B28" s="179" t="s">
        <v>330</v>
      </c>
      <c r="C28" s="180">
        <v>4975594</v>
      </c>
      <c r="D28" s="180">
        <v>4975594</v>
      </c>
      <c r="E28" s="187"/>
      <c r="F28" s="187"/>
      <c r="G28" s="180"/>
      <c r="H28" s="187"/>
      <c r="I28" s="187"/>
    </row>
    <row r="29" spans="1:9" ht="19.5" customHeight="1">
      <c r="A29" s="181"/>
      <c r="B29" s="181" t="s">
        <v>14</v>
      </c>
      <c r="C29" s="182">
        <v>1835032</v>
      </c>
      <c r="D29" s="182">
        <v>1835032</v>
      </c>
      <c r="E29" s="186"/>
      <c r="F29" s="186"/>
      <c r="G29" s="180"/>
      <c r="H29" s="186"/>
      <c r="I29" s="186"/>
    </row>
    <row r="30" spans="1:9" ht="12.75">
      <c r="A30" s="181"/>
      <c r="B30" s="181" t="s">
        <v>331</v>
      </c>
      <c r="C30" s="182">
        <v>20000</v>
      </c>
      <c r="D30" s="182">
        <v>20000</v>
      </c>
      <c r="E30" s="187"/>
      <c r="F30" s="187"/>
      <c r="G30" s="180"/>
      <c r="H30" s="187"/>
      <c r="I30" s="187"/>
    </row>
    <row r="31" spans="1:9" ht="19.5" customHeight="1">
      <c r="A31" s="181"/>
      <c r="B31" s="181" t="s">
        <v>332</v>
      </c>
      <c r="C31" s="182">
        <v>2619000</v>
      </c>
      <c r="D31" s="182">
        <v>2619000</v>
      </c>
      <c r="E31" s="186"/>
      <c r="F31" s="186"/>
      <c r="G31" s="180"/>
      <c r="H31" s="186"/>
      <c r="I31" s="186"/>
    </row>
    <row r="32" spans="1:9" ht="19.5" customHeight="1">
      <c r="A32" s="181"/>
      <c r="B32" s="181" t="s">
        <v>333</v>
      </c>
      <c r="C32" s="182">
        <v>70100</v>
      </c>
      <c r="D32" s="182">
        <v>70100</v>
      </c>
      <c r="E32" s="187"/>
      <c r="F32" s="187"/>
      <c r="G32" s="180"/>
      <c r="H32" s="187"/>
      <c r="I32" s="187"/>
    </row>
    <row r="33" spans="1:9" ht="19.5" customHeight="1">
      <c r="A33" s="181"/>
      <c r="B33" s="181" t="s">
        <v>334</v>
      </c>
      <c r="C33" s="182">
        <v>62030</v>
      </c>
      <c r="D33" s="182">
        <v>62030</v>
      </c>
      <c r="E33" s="187"/>
      <c r="F33" s="187"/>
      <c r="G33" s="180"/>
      <c r="H33" s="187"/>
      <c r="I33" s="187"/>
    </row>
    <row r="34" spans="1:9" ht="19.5" customHeight="1">
      <c r="A34" s="181"/>
      <c r="B34" s="181" t="s">
        <v>335</v>
      </c>
      <c r="C34" s="182">
        <v>59232</v>
      </c>
      <c r="D34" s="182">
        <v>59232</v>
      </c>
      <c r="E34" s="187"/>
      <c r="F34" s="187"/>
      <c r="G34" s="180"/>
      <c r="H34" s="187"/>
      <c r="I34" s="187"/>
    </row>
    <row r="35" spans="1:9" ht="19.5" customHeight="1">
      <c r="A35" s="181"/>
      <c r="B35" s="176" t="s">
        <v>15</v>
      </c>
      <c r="C35" s="182">
        <v>7000</v>
      </c>
      <c r="D35" s="182">
        <v>7000</v>
      </c>
      <c r="E35" s="187"/>
      <c r="F35" s="187"/>
      <c r="G35" s="185"/>
      <c r="H35" s="187"/>
      <c r="I35" s="187"/>
    </row>
    <row r="36" spans="1:9" ht="19.5" customHeight="1">
      <c r="A36" s="181"/>
      <c r="B36" s="181" t="s">
        <v>336</v>
      </c>
      <c r="C36" s="182">
        <v>6000</v>
      </c>
      <c r="D36" s="182">
        <v>6000</v>
      </c>
      <c r="E36" s="187"/>
      <c r="F36" s="187"/>
      <c r="G36" s="185"/>
      <c r="H36" s="187"/>
      <c r="I36" s="187"/>
    </row>
    <row r="37" spans="1:9" ht="12.75">
      <c r="A37" s="181"/>
      <c r="B37" s="181" t="s">
        <v>337</v>
      </c>
      <c r="C37" s="182">
        <v>1000</v>
      </c>
      <c r="D37" s="182">
        <v>1000</v>
      </c>
      <c r="E37" s="187"/>
      <c r="F37" s="187"/>
      <c r="G37" s="185"/>
      <c r="H37" s="187"/>
      <c r="I37" s="187"/>
    </row>
    <row r="38" spans="1:9" ht="19.5" customHeight="1">
      <c r="A38" s="181"/>
      <c r="B38" s="181" t="s">
        <v>16</v>
      </c>
      <c r="C38" s="182">
        <v>22200</v>
      </c>
      <c r="D38" s="182">
        <v>22200</v>
      </c>
      <c r="E38" s="187"/>
      <c r="F38" s="187"/>
      <c r="G38" s="185"/>
      <c r="H38" s="187"/>
      <c r="I38" s="187"/>
    </row>
    <row r="39" spans="1:9" ht="19.5" customHeight="1">
      <c r="A39" s="181"/>
      <c r="B39" s="181" t="s">
        <v>17</v>
      </c>
      <c r="C39" s="182">
        <v>4000</v>
      </c>
      <c r="D39" s="182">
        <v>4000</v>
      </c>
      <c r="E39" s="187"/>
      <c r="F39" s="187"/>
      <c r="G39" s="185"/>
      <c r="H39" s="187"/>
      <c r="I39" s="187"/>
    </row>
    <row r="40" spans="1:9" ht="31.5" customHeight="1">
      <c r="A40" s="181"/>
      <c r="B40" s="176" t="s">
        <v>338</v>
      </c>
      <c r="C40" s="182">
        <v>111000</v>
      </c>
      <c r="D40" s="182">
        <v>111000</v>
      </c>
      <c r="E40" s="187"/>
      <c r="F40" s="187"/>
      <c r="G40" s="185"/>
      <c r="H40" s="187"/>
      <c r="I40" s="187"/>
    </row>
    <row r="41" spans="1:9" ht="60" customHeight="1">
      <c r="A41" s="181"/>
      <c r="B41" s="176" t="s">
        <v>345</v>
      </c>
      <c r="C41" s="182">
        <v>29000</v>
      </c>
      <c r="D41" s="182">
        <v>29000</v>
      </c>
      <c r="E41" s="187"/>
      <c r="F41" s="187"/>
      <c r="G41" s="185"/>
      <c r="H41" s="187"/>
      <c r="I41" s="187"/>
    </row>
    <row r="42" spans="1:9" ht="12.75">
      <c r="A42" s="181"/>
      <c r="B42" s="181" t="s">
        <v>18</v>
      </c>
      <c r="C42" s="182">
        <v>130000</v>
      </c>
      <c r="D42" s="182">
        <v>130000</v>
      </c>
      <c r="E42" s="187"/>
      <c r="F42" s="187"/>
      <c r="G42" s="185"/>
      <c r="H42" s="187"/>
      <c r="I42" s="187"/>
    </row>
    <row r="43" spans="1:9" ht="12.75">
      <c r="A43" s="178">
        <v>758</v>
      </c>
      <c r="B43" s="178" t="s">
        <v>53</v>
      </c>
      <c r="C43" s="180">
        <v>4730633</v>
      </c>
      <c r="D43" s="180">
        <v>4730633</v>
      </c>
      <c r="E43" s="187"/>
      <c r="F43" s="187"/>
      <c r="G43" s="180"/>
      <c r="H43" s="187"/>
      <c r="I43" s="187"/>
    </row>
    <row r="44" spans="1:9" ht="19.5" customHeight="1">
      <c r="A44" s="181"/>
      <c r="B44" s="181" t="s">
        <v>339</v>
      </c>
      <c r="C44" s="182">
        <v>4730633</v>
      </c>
      <c r="D44" s="182">
        <v>4730633</v>
      </c>
      <c r="E44" s="187"/>
      <c r="F44" s="187"/>
      <c r="G44" s="185"/>
      <c r="H44" s="187"/>
      <c r="I44" s="187"/>
    </row>
    <row r="45" spans="1:9" ht="12.75">
      <c r="A45" s="178">
        <v>801</v>
      </c>
      <c r="B45" s="178" t="s">
        <v>340</v>
      </c>
      <c r="C45" s="180">
        <v>246000</v>
      </c>
      <c r="D45" s="180">
        <v>246000</v>
      </c>
      <c r="E45" s="187"/>
      <c r="F45" s="187"/>
      <c r="G45" s="180"/>
      <c r="H45" s="187"/>
      <c r="I45" s="187"/>
    </row>
    <row r="46" spans="1:9" ht="18" customHeight="1">
      <c r="A46" s="181"/>
      <c r="B46" s="176" t="s">
        <v>344</v>
      </c>
      <c r="C46" s="182">
        <v>246000</v>
      </c>
      <c r="D46" s="182">
        <v>246000</v>
      </c>
      <c r="E46" s="186"/>
      <c r="F46" s="186"/>
      <c r="G46" s="185"/>
      <c r="H46" s="186"/>
      <c r="I46" s="186"/>
    </row>
    <row r="47" spans="1:9" ht="19.5" customHeight="1">
      <c r="A47" s="178">
        <v>852</v>
      </c>
      <c r="B47" s="178" t="s">
        <v>63</v>
      </c>
      <c r="C47" s="180">
        <v>1501200</v>
      </c>
      <c r="D47" s="180">
        <v>1448400</v>
      </c>
      <c r="E47" s="180">
        <v>1448400</v>
      </c>
      <c r="F47" s="187"/>
      <c r="G47" s="180">
        <v>52800</v>
      </c>
      <c r="H47" s="187"/>
      <c r="I47" s="180"/>
    </row>
    <row r="48" spans="1:9" ht="52.5" customHeight="1">
      <c r="A48" s="181"/>
      <c r="B48" s="176" t="s">
        <v>329</v>
      </c>
      <c r="C48" s="182">
        <v>1235300</v>
      </c>
      <c r="D48" s="182">
        <v>1235300</v>
      </c>
      <c r="E48" s="182">
        <v>1235300</v>
      </c>
      <c r="F48" s="187"/>
      <c r="G48" s="185"/>
      <c r="H48" s="187"/>
      <c r="I48" s="187"/>
    </row>
    <row r="49" spans="1:9" ht="46.5" customHeight="1">
      <c r="A49" s="181"/>
      <c r="B49" s="176" t="s">
        <v>341</v>
      </c>
      <c r="C49" s="182">
        <v>213100</v>
      </c>
      <c r="D49" s="182">
        <v>213100</v>
      </c>
      <c r="E49" s="182">
        <v>213100</v>
      </c>
      <c r="F49" s="186"/>
      <c r="G49" s="185"/>
      <c r="H49" s="186"/>
      <c r="I49" s="186"/>
    </row>
    <row r="50" spans="1:9" ht="38.25">
      <c r="A50" s="181"/>
      <c r="B50" s="176" t="s">
        <v>342</v>
      </c>
      <c r="C50" s="182">
        <v>52800</v>
      </c>
      <c r="D50" s="182"/>
      <c r="E50" s="187"/>
      <c r="F50" s="187"/>
      <c r="G50" s="185">
        <v>52800</v>
      </c>
      <c r="H50" s="187"/>
      <c r="I50" s="182"/>
    </row>
    <row r="51" spans="1:9" ht="12.75">
      <c r="A51" s="178">
        <v>854</v>
      </c>
      <c r="B51" s="178" t="s">
        <v>68</v>
      </c>
      <c r="C51" s="180">
        <v>191500</v>
      </c>
      <c r="D51" s="180">
        <v>191500</v>
      </c>
      <c r="E51" s="180">
        <v>10500</v>
      </c>
      <c r="F51" s="187"/>
      <c r="G51" s="180"/>
      <c r="H51" s="187"/>
      <c r="I51" s="187"/>
    </row>
    <row r="52" spans="1:9" ht="12.75">
      <c r="A52" s="181"/>
      <c r="B52" s="181" t="s">
        <v>12</v>
      </c>
      <c r="C52" s="182">
        <v>181000</v>
      </c>
      <c r="D52" s="182">
        <v>181000</v>
      </c>
      <c r="E52" s="182"/>
      <c r="F52" s="187"/>
      <c r="G52" s="185"/>
      <c r="H52" s="187"/>
      <c r="I52" s="187"/>
    </row>
    <row r="53" spans="1:9" ht="50.25" customHeight="1">
      <c r="A53" s="181"/>
      <c r="B53" s="176" t="s">
        <v>497</v>
      </c>
      <c r="C53" s="182">
        <v>10500</v>
      </c>
      <c r="D53" s="182">
        <v>10500</v>
      </c>
      <c r="E53" s="182">
        <v>10500</v>
      </c>
      <c r="F53" s="187"/>
      <c r="G53" s="185"/>
      <c r="H53" s="187"/>
      <c r="I53" s="187"/>
    </row>
    <row r="54" spans="1:9" ht="27.75" customHeight="1">
      <c r="A54" s="178">
        <v>900</v>
      </c>
      <c r="B54" s="179" t="s">
        <v>69</v>
      </c>
      <c r="C54" s="180">
        <v>1610546</v>
      </c>
      <c r="D54" s="180">
        <v>1610546</v>
      </c>
      <c r="E54" s="180">
        <v>1393546</v>
      </c>
      <c r="F54" s="186"/>
      <c r="G54" s="180"/>
      <c r="H54" s="186"/>
      <c r="I54" s="187"/>
    </row>
    <row r="55" spans="1:9" ht="19.5" customHeight="1">
      <c r="A55" s="181"/>
      <c r="B55" s="181" t="s">
        <v>343</v>
      </c>
      <c r="C55" s="182">
        <v>217000</v>
      </c>
      <c r="D55" s="182">
        <v>217000</v>
      </c>
      <c r="E55" s="187"/>
      <c r="F55" s="187"/>
      <c r="G55" s="185"/>
      <c r="H55" s="187"/>
      <c r="I55" s="187"/>
    </row>
    <row r="56" spans="1:9" ht="51" customHeight="1">
      <c r="A56" s="181"/>
      <c r="B56" s="176" t="s">
        <v>326</v>
      </c>
      <c r="C56" s="182">
        <v>1393546</v>
      </c>
      <c r="D56" s="182">
        <v>1393546</v>
      </c>
      <c r="E56" s="182">
        <v>1393546</v>
      </c>
      <c r="F56" s="187"/>
      <c r="G56" s="185"/>
      <c r="H56" s="187"/>
      <c r="I56" s="187"/>
    </row>
    <row r="57" spans="1:9" ht="19.5" customHeight="1">
      <c r="A57" s="178">
        <v>926</v>
      </c>
      <c r="B57" s="178" t="s">
        <v>75</v>
      </c>
      <c r="C57" s="180">
        <v>252000</v>
      </c>
      <c r="D57" s="180">
        <v>198000</v>
      </c>
      <c r="E57" s="187"/>
      <c r="F57" s="187"/>
      <c r="G57" s="180">
        <v>54000</v>
      </c>
      <c r="H57" s="187"/>
      <c r="I57" s="187"/>
    </row>
    <row r="58" spans="1:9" ht="75.75" customHeight="1">
      <c r="A58" s="181"/>
      <c r="B58" s="176" t="s">
        <v>323</v>
      </c>
      <c r="C58" s="182">
        <v>54000</v>
      </c>
      <c r="D58" s="182"/>
      <c r="E58" s="187"/>
      <c r="F58" s="187"/>
      <c r="G58" s="185">
        <v>54000</v>
      </c>
      <c r="H58" s="187"/>
      <c r="I58" s="187"/>
    </row>
    <row r="59" spans="1:9" ht="19.5" customHeight="1">
      <c r="A59" s="181"/>
      <c r="B59" s="181" t="s">
        <v>12</v>
      </c>
      <c r="C59" s="182">
        <v>198000</v>
      </c>
      <c r="D59" s="182">
        <v>198000</v>
      </c>
      <c r="E59" s="187"/>
      <c r="F59" s="187"/>
      <c r="G59" s="185"/>
      <c r="H59" s="187"/>
      <c r="I59" s="187"/>
    </row>
    <row r="60" spans="1:9" s="12" customFormat="1" ht="19.5" customHeight="1">
      <c r="A60" s="312" t="s">
        <v>19</v>
      </c>
      <c r="B60" s="312"/>
      <c r="C60" s="180">
        <f>C10+C13+C15+C17+C22+C24+C26+C28+C43+C45+C47+C51+C54+C57</f>
        <v>14961696</v>
      </c>
      <c r="D60" s="180">
        <f>D10+D13+D15+D17+D22+D24+D26+D28+D43+D45+D47+D51+D54+D57</f>
        <v>13967999</v>
      </c>
      <c r="E60" s="180">
        <f>E10+E13+E15+E17+E22+E24+E26+E28+E43+E45+E47+E51+E54+E57</f>
        <v>2918972</v>
      </c>
      <c r="F60" s="189"/>
      <c r="G60" s="180">
        <f>G10+G13+G15+G17+G22+G24+G26+G28+G43+G45+G47+G51+G54+G57</f>
        <v>993697</v>
      </c>
      <c r="H60" s="189"/>
      <c r="I60" s="180">
        <f>I10+I13+I17+I22+I24+I26+I28+I43+I45+I47+I15+I51+I54+I57</f>
        <v>269845</v>
      </c>
    </row>
    <row r="61" ht="12.75">
      <c r="B61" s="13"/>
    </row>
    <row r="62" spans="1:2" ht="12.75">
      <c r="A62" s="14"/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</sheetData>
  <sheetProtection/>
  <mergeCells count="11">
    <mergeCell ref="H7:I7"/>
    <mergeCell ref="G1:I1"/>
    <mergeCell ref="A60:B60"/>
    <mergeCell ref="A5:A6"/>
    <mergeCell ref="B5:B6"/>
    <mergeCell ref="C5:I5"/>
    <mergeCell ref="C6:C8"/>
    <mergeCell ref="D6:I6"/>
    <mergeCell ref="D7:D8"/>
    <mergeCell ref="E7:F7"/>
    <mergeCell ref="G7:G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4"/>
  <sheetViews>
    <sheetView zoomScale="96" zoomScaleNormal="96" zoomScalePageLayoutView="0" workbookViewId="0" topLeftCell="A1">
      <selection activeCell="C3" sqref="C3"/>
    </sheetView>
  </sheetViews>
  <sheetFormatPr defaultColWidth="9.140625" defaultRowHeight="12.75"/>
  <cols>
    <col min="1" max="1" width="4.00390625" style="21" customWidth="1"/>
    <col min="2" max="2" width="11.00390625" style="21" customWidth="1"/>
    <col min="3" max="3" width="11.8515625" style="21" customWidth="1"/>
    <col min="4" max="4" width="32.8515625" style="21" customWidth="1"/>
    <col min="5" max="5" width="22.421875" style="22" customWidth="1"/>
    <col min="6" max="16384" width="9.140625" style="21" customWidth="1"/>
  </cols>
  <sheetData>
    <row r="1" ht="26.25" customHeight="1"/>
    <row r="2" spans="4:5" ht="35.25" customHeight="1">
      <c r="D2" s="350" t="s">
        <v>508</v>
      </c>
      <c r="E2" s="350"/>
    </row>
    <row r="3" ht="12.75" customHeight="1">
      <c r="D3" s="21" t="s">
        <v>164</v>
      </c>
    </row>
    <row r="4" spans="1:5" ht="78" customHeight="1">
      <c r="A4" s="352" t="s">
        <v>165</v>
      </c>
      <c r="B4" s="352"/>
      <c r="C4" s="352"/>
      <c r="D4" s="352"/>
      <c r="E4" s="352"/>
    </row>
    <row r="5" spans="4:5" ht="19.5" customHeight="1">
      <c r="D5" s="83"/>
      <c r="E5" s="79"/>
    </row>
    <row r="6" ht="19.5" customHeight="1">
      <c r="E6" s="80"/>
    </row>
    <row r="7" spans="1:5" ht="19.5" customHeight="1">
      <c r="A7" s="190" t="s">
        <v>97</v>
      </c>
      <c r="B7" s="190" t="s">
        <v>1</v>
      </c>
      <c r="C7" s="190" t="s">
        <v>23</v>
      </c>
      <c r="D7" s="190" t="s">
        <v>157</v>
      </c>
      <c r="E7" s="192" t="s">
        <v>158</v>
      </c>
    </row>
    <row r="8" spans="1:5" s="81" customFormat="1" ht="30" customHeight="1">
      <c r="A8" s="240">
        <v>1</v>
      </c>
      <c r="B8" s="183">
        <v>851</v>
      </c>
      <c r="C8" s="183"/>
      <c r="D8" s="226" t="s">
        <v>60</v>
      </c>
      <c r="E8" s="241">
        <v>2000</v>
      </c>
    </row>
    <row r="9" spans="1:5" ht="30" customHeight="1">
      <c r="A9" s="239"/>
      <c r="B9" s="242"/>
      <c r="C9" s="242">
        <v>85153</v>
      </c>
      <c r="D9" s="230" t="s">
        <v>61</v>
      </c>
      <c r="E9" s="244">
        <v>2000</v>
      </c>
    </row>
    <row r="11" ht="12.75">
      <c r="A11" s="82"/>
    </row>
    <row r="12" ht="12.75">
      <c r="A12" s="33"/>
    </row>
    <row r="14" ht="12.75">
      <c r="A14" s="33"/>
    </row>
  </sheetData>
  <sheetProtection/>
  <mergeCells count="2">
    <mergeCell ref="A4:E4"/>
    <mergeCell ref="D2:E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="96" zoomScaleNormal="96" zoomScalePageLayoutView="0" workbookViewId="0" topLeftCell="A1">
      <selection activeCell="E1" sqref="E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492</v>
      </c>
    </row>
    <row r="2" ht="12.75">
      <c r="E2" t="s">
        <v>166</v>
      </c>
    </row>
    <row r="3" spans="1:6" ht="77.25" customHeight="1">
      <c r="A3" s="342" t="s">
        <v>167</v>
      </c>
      <c r="B3" s="342"/>
      <c r="C3" s="342"/>
      <c r="D3" s="342"/>
      <c r="E3" s="342"/>
      <c r="F3" s="342"/>
    </row>
    <row r="4" spans="4:6" ht="19.5" customHeight="1">
      <c r="D4" s="21"/>
      <c r="E4" s="21"/>
      <c r="F4" s="84"/>
    </row>
    <row r="5" spans="1:6" ht="19.5" customHeight="1">
      <c r="A5" s="343" t="s">
        <v>97</v>
      </c>
      <c r="B5" s="343" t="s">
        <v>1</v>
      </c>
      <c r="C5" s="343" t="s">
        <v>23</v>
      </c>
      <c r="D5" s="344" t="s">
        <v>168</v>
      </c>
      <c r="E5" s="344" t="s">
        <v>169</v>
      </c>
      <c r="F5" s="344" t="s">
        <v>170</v>
      </c>
    </row>
    <row r="6" spans="1:6" ht="19.5" customHeight="1">
      <c r="A6" s="343"/>
      <c r="B6" s="343"/>
      <c r="C6" s="343"/>
      <c r="D6" s="344"/>
      <c r="E6" s="344"/>
      <c r="F6" s="344"/>
    </row>
    <row r="7" spans="1:6" ht="19.5" customHeight="1">
      <c r="A7" s="343"/>
      <c r="B7" s="343"/>
      <c r="C7" s="343"/>
      <c r="D7" s="344"/>
      <c r="E7" s="344"/>
      <c r="F7" s="344"/>
    </row>
    <row r="8" spans="1:6" ht="7.5" customHeight="1">
      <c r="A8" s="70">
        <v>1</v>
      </c>
      <c r="B8" s="70">
        <v>2</v>
      </c>
      <c r="C8" s="70">
        <v>3</v>
      </c>
      <c r="D8" s="70">
        <v>5</v>
      </c>
      <c r="E8" s="70">
        <v>6</v>
      </c>
      <c r="F8" s="70">
        <v>7</v>
      </c>
    </row>
    <row r="9" spans="1:6" ht="30" customHeight="1">
      <c r="A9" s="85"/>
      <c r="B9" s="85"/>
      <c r="C9" s="85"/>
      <c r="D9" s="85"/>
      <c r="E9" s="85"/>
      <c r="F9" s="85"/>
    </row>
    <row r="10" spans="1:6" ht="30" customHeight="1">
      <c r="A10" s="86"/>
      <c r="B10" s="86"/>
      <c r="C10" s="86"/>
      <c r="D10" s="86"/>
      <c r="E10" s="86"/>
      <c r="F10" s="86"/>
    </row>
    <row r="11" spans="1:6" ht="30" customHeight="1">
      <c r="A11" s="86"/>
      <c r="B11" s="86"/>
      <c r="C11" s="86"/>
      <c r="D11" s="86"/>
      <c r="E11" s="86"/>
      <c r="F11" s="86"/>
    </row>
    <row r="12" spans="1:6" ht="30" customHeight="1">
      <c r="A12" s="86"/>
      <c r="B12" s="86"/>
      <c r="C12" s="86"/>
      <c r="D12" s="86"/>
      <c r="E12" s="86"/>
      <c r="F12" s="86"/>
    </row>
    <row r="13" spans="1:6" ht="30" customHeight="1">
      <c r="A13" s="87"/>
      <c r="B13" s="87"/>
      <c r="C13" s="87"/>
      <c r="D13" s="87"/>
      <c r="E13" s="87"/>
      <c r="F13" s="87"/>
    </row>
    <row r="14" spans="1:6" s="21" customFormat="1" ht="30" customHeight="1">
      <c r="A14" s="356" t="s">
        <v>4</v>
      </c>
      <c r="B14" s="356"/>
      <c r="C14" s="356"/>
      <c r="D14" s="356"/>
      <c r="E14" s="89"/>
      <c r="F14" s="89"/>
    </row>
    <row r="16" ht="12.75">
      <c r="A16" s="33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zoomScale="96" zoomScaleNormal="96"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90" customWidth="1"/>
  </cols>
  <sheetData>
    <row r="1" spans="3:5" ht="41.25" customHeight="1">
      <c r="C1" s="309"/>
      <c r="D1" s="350" t="s">
        <v>509</v>
      </c>
      <c r="E1" s="350"/>
    </row>
    <row r="2" ht="12.75">
      <c r="D2" t="s">
        <v>176</v>
      </c>
    </row>
    <row r="3" spans="1:5" ht="77.25" customHeight="1">
      <c r="A3" s="342" t="s">
        <v>172</v>
      </c>
      <c r="B3" s="342"/>
      <c r="C3" s="342"/>
      <c r="D3" s="342"/>
      <c r="E3" s="342"/>
    </row>
    <row r="4" spans="4:5" ht="19.5" customHeight="1">
      <c r="D4" s="21"/>
      <c r="E4" s="91"/>
    </row>
    <row r="5" spans="1:5" ht="19.5" customHeight="1">
      <c r="A5" s="343" t="s">
        <v>97</v>
      </c>
      <c r="B5" s="343" t="s">
        <v>1</v>
      </c>
      <c r="C5" s="343" t="s">
        <v>23</v>
      </c>
      <c r="D5" s="344" t="s">
        <v>173</v>
      </c>
      <c r="E5" s="358" t="s">
        <v>174</v>
      </c>
    </row>
    <row r="6" spans="1:5" ht="19.5" customHeight="1">
      <c r="A6" s="343"/>
      <c r="B6" s="343"/>
      <c r="C6" s="343"/>
      <c r="D6" s="344"/>
      <c r="E6" s="358"/>
    </row>
    <row r="7" spans="1:5" ht="19.5" customHeight="1">
      <c r="A7" s="343"/>
      <c r="B7" s="343"/>
      <c r="C7" s="343"/>
      <c r="D7" s="344"/>
      <c r="E7" s="358"/>
    </row>
    <row r="8" spans="1:5" ht="7.5" customHeight="1">
      <c r="A8" s="288">
        <v>1</v>
      </c>
      <c r="B8" s="288">
        <v>2</v>
      </c>
      <c r="C8" s="288">
        <v>3</v>
      </c>
      <c r="D8" s="288">
        <v>4</v>
      </c>
      <c r="E8" s="289">
        <v>5</v>
      </c>
    </row>
    <row r="9" spans="1:5" ht="18" customHeight="1">
      <c r="A9" s="290">
        <v>1</v>
      </c>
      <c r="B9" s="290">
        <v>801</v>
      </c>
      <c r="C9" s="290"/>
      <c r="D9" s="226" t="s">
        <v>340</v>
      </c>
      <c r="E9" s="291">
        <v>108252</v>
      </c>
    </row>
    <row r="10" spans="1:5" ht="18.75" customHeight="1">
      <c r="A10" s="290"/>
      <c r="B10" s="290"/>
      <c r="C10" s="292">
        <v>80104</v>
      </c>
      <c r="D10" s="230" t="s">
        <v>451</v>
      </c>
      <c r="E10" s="293">
        <v>108252</v>
      </c>
    </row>
    <row r="11" spans="1:5" s="20" customFormat="1" ht="30" customHeight="1">
      <c r="A11" s="290">
        <v>2</v>
      </c>
      <c r="B11" s="290">
        <v>921</v>
      </c>
      <c r="C11" s="290"/>
      <c r="D11" s="226" t="s">
        <v>73</v>
      </c>
      <c r="E11" s="291">
        <v>180000</v>
      </c>
    </row>
    <row r="12" spans="1:5" ht="30" customHeight="1">
      <c r="A12" s="292"/>
      <c r="B12" s="292"/>
      <c r="C12" s="292">
        <v>92109</v>
      </c>
      <c r="D12" s="176" t="s">
        <v>490</v>
      </c>
      <c r="E12" s="293">
        <v>95000</v>
      </c>
    </row>
    <row r="13" spans="1:5" ht="30" customHeight="1">
      <c r="A13" s="292"/>
      <c r="B13" s="292"/>
      <c r="C13" s="292">
        <v>92116</v>
      </c>
      <c r="D13" s="176" t="s">
        <v>491</v>
      </c>
      <c r="E13" s="293">
        <v>85000</v>
      </c>
    </row>
    <row r="14" spans="1:5" s="21" customFormat="1" ht="30" customHeight="1">
      <c r="A14" s="357" t="s">
        <v>4</v>
      </c>
      <c r="B14" s="357"/>
      <c r="C14" s="357"/>
      <c r="D14" s="357"/>
      <c r="E14" s="180">
        <v>288252</v>
      </c>
    </row>
    <row r="16" ht="12.75">
      <c r="A16" s="33"/>
    </row>
  </sheetData>
  <sheetProtection/>
  <mergeCells count="8">
    <mergeCell ref="D1:E1"/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="96" zoomScaleNormal="96" zoomScalePageLayoutView="0" workbookViewId="0" topLeftCell="A1">
      <selection activeCell="D2" sqref="D2:E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2" customWidth="1"/>
    <col min="5" max="5" width="20.57421875" style="3" customWidth="1"/>
  </cols>
  <sheetData>
    <row r="1" spans="4:5" ht="25.5" customHeight="1">
      <c r="D1" s="362" t="s">
        <v>510</v>
      </c>
      <c r="E1" s="362"/>
    </row>
    <row r="2" spans="4:5" ht="12.75">
      <c r="D2" s="362" t="s">
        <v>171</v>
      </c>
      <c r="E2" s="362"/>
    </row>
    <row r="3" spans="1:5" ht="77.25" customHeight="1">
      <c r="A3" s="347" t="s">
        <v>175</v>
      </c>
      <c r="B3" s="347"/>
      <c r="C3" s="347"/>
      <c r="D3" s="347"/>
      <c r="E3" s="347"/>
    </row>
    <row r="4" spans="4:5" ht="19.5" customHeight="1">
      <c r="D4" s="13"/>
      <c r="E4" s="80"/>
    </row>
    <row r="5" spans="1:5" ht="19.5" customHeight="1">
      <c r="A5" s="343" t="s">
        <v>97</v>
      </c>
      <c r="B5" s="343" t="s">
        <v>1</v>
      </c>
      <c r="C5" s="343" t="s">
        <v>23</v>
      </c>
      <c r="D5" s="344" t="s">
        <v>98</v>
      </c>
      <c r="E5" s="348" t="s">
        <v>174</v>
      </c>
    </row>
    <row r="6" spans="1:5" ht="19.5" customHeight="1">
      <c r="A6" s="343"/>
      <c r="B6" s="343"/>
      <c r="C6" s="343"/>
      <c r="D6" s="344"/>
      <c r="E6" s="348"/>
    </row>
    <row r="7" spans="1:5" ht="19.5" customHeight="1">
      <c r="A7" s="343"/>
      <c r="B7" s="343"/>
      <c r="C7" s="343"/>
      <c r="D7" s="344"/>
      <c r="E7" s="348"/>
    </row>
    <row r="8" spans="1:5" ht="7.5" customHeight="1">
      <c r="A8" s="288">
        <v>1</v>
      </c>
      <c r="B8" s="288">
        <v>2</v>
      </c>
      <c r="C8" s="288">
        <v>3</v>
      </c>
      <c r="D8" s="294">
        <v>4</v>
      </c>
      <c r="E8" s="295">
        <v>5</v>
      </c>
    </row>
    <row r="9" spans="1:5" ht="36.75" customHeight="1">
      <c r="A9" s="359" t="s">
        <v>481</v>
      </c>
      <c r="B9" s="360"/>
      <c r="C9" s="361"/>
      <c r="D9" s="302" t="s">
        <v>482</v>
      </c>
      <c r="E9" s="300"/>
    </row>
    <row r="10" spans="1:5" ht="45.75" customHeight="1">
      <c r="A10" s="175">
        <v>1</v>
      </c>
      <c r="B10" s="299">
        <v>150</v>
      </c>
      <c r="C10" s="299">
        <v>15011</v>
      </c>
      <c r="D10" s="243" t="s">
        <v>489</v>
      </c>
      <c r="E10" s="301">
        <v>10605</v>
      </c>
    </row>
    <row r="11" spans="1:5" ht="34.5" customHeight="1">
      <c r="A11" s="303">
        <v>2</v>
      </c>
      <c r="B11" s="304">
        <v>600</v>
      </c>
      <c r="C11" s="304">
        <v>60014</v>
      </c>
      <c r="D11" s="305" t="s">
        <v>483</v>
      </c>
      <c r="E11" s="306">
        <v>500000</v>
      </c>
    </row>
    <row r="12" spans="1:5" ht="38.25" customHeight="1">
      <c r="A12" s="175">
        <v>3</v>
      </c>
      <c r="B12" s="299">
        <v>750</v>
      </c>
      <c r="C12" s="299">
        <v>75095</v>
      </c>
      <c r="D12" s="243" t="s">
        <v>489</v>
      </c>
      <c r="E12" s="306">
        <v>10860</v>
      </c>
    </row>
    <row r="13" spans="1:5" ht="38.25" customHeight="1">
      <c r="A13" s="359" t="s">
        <v>484</v>
      </c>
      <c r="B13" s="360"/>
      <c r="C13" s="361"/>
      <c r="D13" s="302" t="s">
        <v>145</v>
      </c>
      <c r="E13" s="300"/>
    </row>
    <row r="14" spans="1:5" ht="55.5" customHeight="1">
      <c r="A14" s="175">
        <v>1</v>
      </c>
      <c r="B14" s="299">
        <v>926</v>
      </c>
      <c r="C14" s="299">
        <v>92605</v>
      </c>
      <c r="D14" s="243" t="s">
        <v>487</v>
      </c>
      <c r="E14" s="301">
        <v>40000</v>
      </c>
    </row>
    <row r="15" spans="1:5" s="20" customFormat="1" ht="30" customHeight="1">
      <c r="A15" s="290"/>
      <c r="B15" s="290"/>
      <c r="C15" s="290"/>
      <c r="D15" s="226"/>
      <c r="E15" s="189"/>
    </row>
    <row r="16" spans="1:5" ht="30" customHeight="1">
      <c r="A16" s="292"/>
      <c r="B16" s="292"/>
      <c r="C16" s="292"/>
      <c r="D16" s="297"/>
      <c r="E16" s="298"/>
    </row>
    <row r="17" spans="1:5" s="21" customFormat="1" ht="30" customHeight="1">
      <c r="A17" s="363" t="s">
        <v>4</v>
      </c>
      <c r="B17" s="363"/>
      <c r="C17" s="363"/>
      <c r="D17" s="363"/>
      <c r="E17" s="296">
        <f>E10+E11+E12+E14</f>
        <v>561465</v>
      </c>
    </row>
    <row r="19" ht="12.75">
      <c r="A19" s="33"/>
    </row>
  </sheetData>
  <sheetProtection/>
  <mergeCells count="11">
    <mergeCell ref="E5:E7"/>
    <mergeCell ref="A9:C9"/>
    <mergeCell ref="A13:C13"/>
    <mergeCell ref="D1:E1"/>
    <mergeCell ref="D2:E2"/>
    <mergeCell ref="A17:D17"/>
    <mergeCell ref="A3:E3"/>
    <mergeCell ref="A5:A7"/>
    <mergeCell ref="B5:B7"/>
    <mergeCell ref="C5:C7"/>
    <mergeCell ref="D5:D7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="96" zoomScaleNormal="96" zoomScalePageLayoutView="0" workbookViewId="0" topLeftCell="A1">
      <selection activeCell="E1" sqref="E1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0" customWidth="1"/>
    <col min="4" max="4" width="12.7109375" style="0" customWidth="1"/>
    <col min="5" max="5" width="33.140625" style="0" customWidth="1"/>
    <col min="6" max="6" width="9.7109375" style="0" customWidth="1"/>
    <col min="7" max="7" width="10.57421875" style="0" customWidth="1"/>
    <col min="8" max="8" width="11.8515625" style="0" customWidth="1"/>
  </cols>
  <sheetData>
    <row r="1" ht="12.75">
      <c r="E1" t="s">
        <v>493</v>
      </c>
    </row>
    <row r="2" ht="12.75">
      <c r="F2" t="s">
        <v>176</v>
      </c>
    </row>
    <row r="3" ht="7.5" customHeight="1"/>
    <row r="4" spans="1:7" ht="16.5">
      <c r="A4" s="364" t="s">
        <v>177</v>
      </c>
      <c r="B4" s="364"/>
      <c r="C4" s="364"/>
      <c r="D4" s="364"/>
      <c r="E4" s="364"/>
      <c r="F4" s="364"/>
      <c r="G4" s="364"/>
    </row>
    <row r="5" spans="1:7" ht="6" customHeight="1">
      <c r="A5" s="83"/>
      <c r="B5" s="83"/>
      <c r="C5" s="83"/>
      <c r="D5" s="83"/>
      <c r="E5" s="83"/>
      <c r="F5" s="83"/>
      <c r="G5" s="83"/>
    </row>
    <row r="6" spans="1:8" ht="12.75">
      <c r="A6" s="21"/>
      <c r="B6" s="21"/>
      <c r="C6" s="21"/>
      <c r="D6" s="21"/>
      <c r="E6" s="21"/>
      <c r="F6" s="21"/>
      <c r="G6" s="21"/>
      <c r="H6" s="69"/>
    </row>
    <row r="7" spans="1:8" ht="15" customHeight="1">
      <c r="A7" s="343" t="s">
        <v>97</v>
      </c>
      <c r="B7" s="344" t="s">
        <v>178</v>
      </c>
      <c r="C7" s="344" t="s">
        <v>179</v>
      </c>
      <c r="D7" s="365" t="s">
        <v>180</v>
      </c>
      <c r="E7" s="365"/>
      <c r="F7" s="344" t="s">
        <v>181</v>
      </c>
      <c r="G7" s="344"/>
      <c r="H7" s="344" t="s">
        <v>182</v>
      </c>
    </row>
    <row r="8" spans="1:8" ht="15" customHeight="1">
      <c r="A8" s="343"/>
      <c r="B8" s="344"/>
      <c r="C8" s="344"/>
      <c r="D8" s="344" t="s">
        <v>183</v>
      </c>
      <c r="E8" s="92" t="s">
        <v>7</v>
      </c>
      <c r="F8" s="344" t="s">
        <v>183</v>
      </c>
      <c r="G8" s="44" t="s">
        <v>7</v>
      </c>
      <c r="H8" s="344"/>
    </row>
    <row r="9" spans="1:8" ht="18" customHeight="1">
      <c r="A9" s="343"/>
      <c r="B9" s="344"/>
      <c r="C9" s="344"/>
      <c r="D9" s="344"/>
      <c r="E9" s="344" t="s">
        <v>184</v>
      </c>
      <c r="F9" s="344"/>
      <c r="G9" s="344" t="s">
        <v>185</v>
      </c>
      <c r="H9" s="344"/>
    </row>
    <row r="10" spans="1:8" ht="42" customHeight="1">
      <c r="A10" s="343"/>
      <c r="B10" s="344"/>
      <c r="C10" s="344"/>
      <c r="D10" s="344"/>
      <c r="E10" s="344"/>
      <c r="F10" s="344"/>
      <c r="G10" s="344"/>
      <c r="H10" s="344"/>
    </row>
    <row r="11" spans="1:8" ht="7.5" customHeight="1">
      <c r="A11" s="70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  <c r="G11" s="70">
        <v>7</v>
      </c>
      <c r="H11" s="70">
        <v>8</v>
      </c>
    </row>
    <row r="12" spans="1:8" ht="19.5" customHeight="1">
      <c r="A12" s="93"/>
      <c r="B12" s="74"/>
      <c r="C12" s="74"/>
      <c r="D12" s="74"/>
      <c r="E12" s="74"/>
      <c r="F12" s="74"/>
      <c r="G12" s="74"/>
      <c r="H12" s="93"/>
    </row>
    <row r="13" spans="1:8" ht="19.5" customHeight="1">
      <c r="A13" s="71"/>
      <c r="B13" s="94"/>
      <c r="C13" s="72"/>
      <c r="D13" s="72"/>
      <c r="E13" s="72"/>
      <c r="F13" s="72"/>
      <c r="G13" s="72"/>
      <c r="H13" s="71"/>
    </row>
    <row r="14" spans="1:8" ht="19.5" customHeight="1">
      <c r="A14" s="71"/>
      <c r="B14" s="95"/>
      <c r="C14" s="72"/>
      <c r="D14" s="72"/>
      <c r="E14" s="72"/>
      <c r="F14" s="72"/>
      <c r="G14" s="72"/>
      <c r="H14" s="71"/>
    </row>
    <row r="15" spans="1:8" ht="19.5" customHeight="1">
      <c r="A15" s="71"/>
      <c r="B15" s="95"/>
      <c r="C15" s="72"/>
      <c r="D15" s="72"/>
      <c r="E15" s="72"/>
      <c r="F15" s="72"/>
      <c r="G15" s="72"/>
      <c r="H15" s="71"/>
    </row>
    <row r="16" spans="1:8" ht="19.5" customHeight="1">
      <c r="A16" s="71"/>
      <c r="B16" s="95"/>
      <c r="C16" s="72"/>
      <c r="D16" s="72"/>
      <c r="E16" s="72"/>
      <c r="F16" s="72"/>
      <c r="G16" s="72"/>
      <c r="H16" s="71"/>
    </row>
    <row r="17" spans="1:8" ht="19.5" customHeight="1">
      <c r="A17" s="96"/>
      <c r="B17" s="97"/>
      <c r="C17" s="75"/>
      <c r="D17" s="75"/>
      <c r="E17" s="75"/>
      <c r="F17" s="75"/>
      <c r="G17" s="75"/>
      <c r="H17" s="96"/>
    </row>
    <row r="18" spans="1:8" s="12" customFormat="1" ht="19.5" customHeight="1">
      <c r="A18" s="356" t="s">
        <v>4</v>
      </c>
      <c r="B18" s="356"/>
      <c r="C18" s="98"/>
      <c r="D18" s="98"/>
      <c r="E18" s="98"/>
      <c r="F18" s="98"/>
      <c r="G18" s="98"/>
      <c r="H18" s="98"/>
    </row>
    <row r="19" ht="4.5" customHeight="1"/>
    <row r="20" ht="12.75" customHeight="1">
      <c r="A20" s="82"/>
    </row>
    <row r="21" ht="12.75">
      <c r="A21" s="82"/>
    </row>
    <row r="22" ht="12.75">
      <c r="A22" s="82"/>
    </row>
    <row r="23" ht="12.75">
      <c r="A23" s="82"/>
    </row>
  </sheetData>
  <sheetProtection/>
  <mergeCells count="12">
    <mergeCell ref="A4:G4"/>
    <mergeCell ref="A7:A10"/>
    <mergeCell ref="B7:B10"/>
    <mergeCell ref="C7:C10"/>
    <mergeCell ref="D7:E7"/>
    <mergeCell ref="F7:G7"/>
    <mergeCell ref="H7:H10"/>
    <mergeCell ref="D8:D10"/>
    <mergeCell ref="F8:F10"/>
    <mergeCell ref="E9:E10"/>
    <mergeCell ref="G9:G10"/>
    <mergeCell ref="A18:B18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zoomScale="96" zoomScaleNormal="96" zoomScalePageLayoutView="0" workbookViewId="0" topLeftCell="A1">
      <selection activeCell="D1" sqref="D1"/>
    </sheetView>
  </sheetViews>
  <sheetFormatPr defaultColWidth="9.140625" defaultRowHeight="12.75"/>
  <cols>
    <col min="1" max="1" width="4.7109375" style="0" customWidth="1"/>
    <col min="2" max="2" width="54.00390625" style="0" customWidth="1"/>
    <col min="3" max="3" width="31.7109375" style="0" customWidth="1"/>
    <col min="4" max="4" width="38.28125" style="0" customWidth="1"/>
  </cols>
  <sheetData>
    <row r="1" ht="12.75">
      <c r="D1" t="s">
        <v>494</v>
      </c>
    </row>
    <row r="2" ht="12.75">
      <c r="D2" t="s">
        <v>186</v>
      </c>
    </row>
    <row r="3" ht="8.25" customHeight="1"/>
    <row r="4" spans="1:4" ht="16.5">
      <c r="A4" s="364" t="s">
        <v>187</v>
      </c>
      <c r="B4" s="364"/>
      <c r="C4" s="364"/>
      <c r="D4" s="364"/>
    </row>
    <row r="5" spans="1:4" ht="6" customHeight="1">
      <c r="A5" s="83"/>
      <c r="B5" s="83"/>
      <c r="C5" s="83"/>
      <c r="D5" s="83"/>
    </row>
    <row r="6" spans="1:4" ht="12.75">
      <c r="A6" s="21"/>
      <c r="B6" s="21"/>
      <c r="C6" s="21"/>
      <c r="D6" s="21"/>
    </row>
    <row r="7" spans="1:4" ht="15" customHeight="1">
      <c r="A7" s="343" t="s">
        <v>97</v>
      </c>
      <c r="B7" s="344" t="s">
        <v>188</v>
      </c>
      <c r="C7" s="344" t="s">
        <v>102</v>
      </c>
      <c r="D7" s="344" t="s">
        <v>104</v>
      </c>
    </row>
    <row r="8" spans="1:4" ht="15" customHeight="1">
      <c r="A8" s="343"/>
      <c r="B8" s="344"/>
      <c r="C8" s="344"/>
      <c r="D8" s="344"/>
    </row>
    <row r="9" spans="1:4" ht="18" customHeight="1">
      <c r="A9" s="343"/>
      <c r="B9" s="344"/>
      <c r="C9" s="344"/>
      <c r="D9" s="344"/>
    </row>
    <row r="10" spans="1:4" ht="42" customHeight="1">
      <c r="A10" s="343"/>
      <c r="B10" s="344"/>
      <c r="C10" s="344"/>
      <c r="D10" s="344"/>
    </row>
    <row r="11" spans="1:4" ht="7.5" customHeight="1">
      <c r="A11" s="70">
        <v>1</v>
      </c>
      <c r="B11" s="70">
        <v>2</v>
      </c>
      <c r="C11" s="70">
        <v>3</v>
      </c>
      <c r="D11" s="70">
        <v>4</v>
      </c>
    </row>
    <row r="12" spans="1:4" ht="19.5" customHeight="1">
      <c r="A12" s="93"/>
      <c r="B12" s="74"/>
      <c r="C12" s="74"/>
      <c r="D12" s="74"/>
    </row>
    <row r="13" spans="1:4" ht="19.5" customHeight="1">
      <c r="A13" s="71"/>
      <c r="B13" s="94"/>
      <c r="C13" s="72"/>
      <c r="D13" s="72"/>
    </row>
    <row r="14" spans="1:4" ht="19.5" customHeight="1">
      <c r="A14" s="71"/>
      <c r="B14" s="95"/>
      <c r="C14" s="72"/>
      <c r="D14" s="72"/>
    </row>
    <row r="15" spans="1:4" ht="19.5" customHeight="1">
      <c r="A15" s="71"/>
      <c r="B15" s="95"/>
      <c r="C15" s="72"/>
      <c r="D15" s="72"/>
    </row>
    <row r="16" spans="1:4" ht="19.5" customHeight="1">
      <c r="A16" s="71"/>
      <c r="B16" s="95"/>
      <c r="C16" s="72"/>
      <c r="D16" s="72"/>
    </row>
    <row r="17" spans="1:4" ht="19.5" customHeight="1">
      <c r="A17" s="96"/>
      <c r="B17" s="97"/>
      <c r="C17" s="75"/>
      <c r="D17" s="75"/>
    </row>
    <row r="18" spans="1:4" s="12" customFormat="1" ht="19.5" customHeight="1">
      <c r="A18" s="356" t="s">
        <v>4</v>
      </c>
      <c r="B18" s="356"/>
      <c r="C18" s="98"/>
      <c r="D18" s="98"/>
    </row>
    <row r="19" ht="4.5" customHeight="1"/>
    <row r="20" ht="12.75" customHeight="1">
      <c r="A20" s="82"/>
    </row>
    <row r="21" ht="12.75">
      <c r="A21" s="82"/>
    </row>
    <row r="22" ht="12.75">
      <c r="A22" s="82"/>
    </row>
    <row r="23" ht="12.75">
      <c r="A23" s="82"/>
    </row>
  </sheetData>
  <sheetProtection/>
  <mergeCells count="6">
    <mergeCell ref="A4:D4"/>
    <mergeCell ref="A7:A10"/>
    <mergeCell ref="B7:B10"/>
    <mergeCell ref="C7:C10"/>
    <mergeCell ref="D7:D10"/>
    <mergeCell ref="A18:B1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="96" zoomScaleNormal="96" zoomScalePageLayoutView="0" workbookViewId="0" topLeftCell="A1">
      <selection activeCell="E1" sqref="E1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189</v>
      </c>
      <c r="E1" t="s">
        <v>495</v>
      </c>
    </row>
    <row r="2" ht="15.75" customHeight="1">
      <c r="F2" t="s">
        <v>95</v>
      </c>
    </row>
    <row r="3" ht="12" customHeight="1"/>
    <row r="4" spans="1:8" ht="45.75" customHeight="1">
      <c r="A4" s="347" t="s">
        <v>190</v>
      </c>
      <c r="B4" s="347"/>
      <c r="C4" s="347"/>
      <c r="D4" s="347"/>
      <c r="E4" s="347"/>
      <c r="F4" s="347"/>
      <c r="G4" s="347"/>
      <c r="H4" s="347"/>
    </row>
    <row r="5" spans="1:8" ht="6" customHeight="1">
      <c r="A5" s="83"/>
      <c r="B5" s="83"/>
      <c r="C5" s="83"/>
      <c r="D5" s="83"/>
      <c r="E5" s="83"/>
      <c r="F5" s="83"/>
      <c r="G5" s="83"/>
      <c r="H5" s="83"/>
    </row>
    <row r="6" spans="1:8" ht="12.75">
      <c r="A6" s="21"/>
      <c r="B6" s="21"/>
      <c r="C6" s="21"/>
      <c r="D6" s="21"/>
      <c r="E6" s="21"/>
      <c r="F6" s="21"/>
      <c r="G6" s="21"/>
      <c r="H6" s="21"/>
    </row>
    <row r="7" spans="1:8" ht="15" customHeight="1">
      <c r="A7" s="343" t="s">
        <v>97</v>
      </c>
      <c r="B7" s="343" t="s">
        <v>1</v>
      </c>
      <c r="C7" s="343" t="s">
        <v>23</v>
      </c>
      <c r="D7" s="344" t="s">
        <v>191</v>
      </c>
      <c r="E7" s="344" t="s">
        <v>192</v>
      </c>
      <c r="F7" s="344" t="s">
        <v>193</v>
      </c>
      <c r="G7" s="344"/>
      <c r="H7" s="344"/>
    </row>
    <row r="8" spans="1:8" ht="15" customHeight="1">
      <c r="A8" s="343"/>
      <c r="B8" s="343"/>
      <c r="C8" s="343"/>
      <c r="D8" s="344"/>
      <c r="E8" s="344"/>
      <c r="F8" s="344"/>
      <c r="G8" s="344"/>
      <c r="H8" s="344"/>
    </row>
    <row r="9" spans="1:8" ht="15" customHeight="1">
      <c r="A9" s="343"/>
      <c r="B9" s="343"/>
      <c r="C9" s="343"/>
      <c r="D9" s="344"/>
      <c r="E9" s="344"/>
      <c r="F9" s="99"/>
      <c r="G9" s="344" t="s">
        <v>194</v>
      </c>
      <c r="H9" s="344"/>
    </row>
    <row r="10" spans="1:8" ht="15" customHeight="1">
      <c r="A10" s="343"/>
      <c r="B10" s="343"/>
      <c r="C10" s="343"/>
      <c r="D10" s="344"/>
      <c r="E10" s="344"/>
      <c r="F10" s="99" t="s">
        <v>195</v>
      </c>
      <c r="G10" s="344"/>
      <c r="H10" s="344"/>
    </row>
    <row r="11" spans="1:8" ht="18" customHeight="1">
      <c r="A11" s="343"/>
      <c r="B11" s="343"/>
      <c r="C11" s="343"/>
      <c r="D11" s="344"/>
      <c r="E11" s="344"/>
      <c r="F11" s="99" t="s">
        <v>196</v>
      </c>
      <c r="G11" s="99" t="s">
        <v>6</v>
      </c>
      <c r="H11" s="99" t="s">
        <v>8</v>
      </c>
    </row>
    <row r="12" spans="1:8" ht="42" customHeight="1">
      <c r="A12" s="343"/>
      <c r="B12" s="343"/>
      <c r="C12" s="343"/>
      <c r="D12" s="344"/>
      <c r="E12" s="344"/>
      <c r="F12" s="17"/>
      <c r="G12" s="17"/>
      <c r="H12" s="17"/>
    </row>
    <row r="13" spans="1:8" ht="7.5" customHeight="1">
      <c r="A13" s="70">
        <v>1</v>
      </c>
      <c r="B13" s="70">
        <v>2</v>
      </c>
      <c r="C13" s="70">
        <v>3</v>
      </c>
      <c r="D13" s="70">
        <v>4</v>
      </c>
      <c r="E13" s="70">
        <v>5</v>
      </c>
      <c r="F13" s="70"/>
      <c r="G13" s="70"/>
      <c r="H13" s="70"/>
    </row>
    <row r="14" spans="1:8" ht="19.5" customHeight="1">
      <c r="A14" s="93"/>
      <c r="B14" s="93"/>
      <c r="C14" s="93"/>
      <c r="D14" s="74"/>
      <c r="E14" s="74"/>
      <c r="F14" s="74"/>
      <c r="G14" s="74"/>
      <c r="H14" s="74"/>
    </row>
    <row r="15" spans="1:8" ht="19.5" customHeight="1">
      <c r="A15" s="71"/>
      <c r="B15" s="71"/>
      <c r="C15" s="71"/>
      <c r="D15" s="94"/>
      <c r="E15" s="94"/>
      <c r="F15" s="94"/>
      <c r="G15" s="94"/>
      <c r="H15" s="94"/>
    </row>
    <row r="16" spans="1:8" ht="19.5" customHeight="1">
      <c r="A16" s="71"/>
      <c r="B16" s="71"/>
      <c r="C16" s="71"/>
      <c r="D16" s="95"/>
      <c r="E16" s="95"/>
      <c r="F16" s="95"/>
      <c r="G16" s="95"/>
      <c r="H16" s="95"/>
    </row>
    <row r="17" spans="1:8" ht="19.5" customHeight="1">
      <c r="A17" s="71"/>
      <c r="B17" s="71"/>
      <c r="C17" s="71"/>
      <c r="D17" s="95"/>
      <c r="E17" s="95"/>
      <c r="F17" s="95"/>
      <c r="G17" s="95"/>
      <c r="H17" s="95"/>
    </row>
    <row r="18" spans="1:8" ht="19.5" customHeight="1">
      <c r="A18" s="71"/>
      <c r="B18" s="71"/>
      <c r="C18" s="71"/>
      <c r="D18" s="95"/>
      <c r="E18" s="95"/>
      <c r="F18" s="95"/>
      <c r="G18" s="95"/>
      <c r="H18" s="95"/>
    </row>
    <row r="19" spans="1:8" ht="19.5" customHeight="1">
      <c r="A19" s="96"/>
      <c r="B19" s="96"/>
      <c r="C19" s="96"/>
      <c r="D19" s="97"/>
      <c r="E19" s="97"/>
      <c r="F19" s="97"/>
      <c r="G19" s="97"/>
      <c r="H19" s="97"/>
    </row>
    <row r="20" spans="1:8" s="12" customFormat="1" ht="19.5" customHeight="1">
      <c r="A20" s="356" t="s">
        <v>4</v>
      </c>
      <c r="B20" s="356"/>
      <c r="C20" s="356"/>
      <c r="D20" s="356"/>
      <c r="E20" s="100"/>
      <c r="F20" s="100"/>
      <c r="G20" s="100"/>
      <c r="H20" s="100"/>
    </row>
    <row r="21" ht="4.5" customHeight="1"/>
    <row r="22" spans="1:3" ht="12.75" customHeight="1">
      <c r="A22" s="82"/>
      <c r="B22" s="82"/>
      <c r="C22" s="82"/>
    </row>
    <row r="23" spans="1:3" ht="12.75">
      <c r="A23" s="82"/>
      <c r="B23" s="82"/>
      <c r="C23" s="82"/>
    </row>
    <row r="24" spans="1:3" ht="12.75">
      <c r="A24" s="82"/>
      <c r="B24" s="82"/>
      <c r="C24" s="82"/>
    </row>
    <row r="25" spans="1:3" ht="12.75">
      <c r="A25" s="82"/>
      <c r="B25" s="82"/>
      <c r="C25" s="82"/>
    </row>
  </sheetData>
  <sheetProtection/>
  <mergeCells count="9">
    <mergeCell ref="A20:D20"/>
    <mergeCell ref="A4:H4"/>
    <mergeCell ref="A7:A12"/>
    <mergeCell ref="B7:B12"/>
    <mergeCell ref="C7:C12"/>
    <mergeCell ref="D7:D12"/>
    <mergeCell ref="E7:E12"/>
    <mergeCell ref="F7:H8"/>
    <mergeCell ref="G9:H10"/>
  </mergeCells>
  <printOptions/>
  <pageMargins left="0.75" right="0.75" top="0.9798611111111111" bottom="1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="96" zoomScaleNormal="96" zoomScalePageLayoutView="0" workbookViewId="0" topLeftCell="A1">
      <selection activeCell="C1" sqref="C1"/>
    </sheetView>
  </sheetViews>
  <sheetFormatPr defaultColWidth="9.140625" defaultRowHeight="12.75"/>
  <cols>
    <col min="1" max="1" width="5.28125" style="21" customWidth="1"/>
    <col min="2" max="2" width="63.140625" style="21" customWidth="1"/>
    <col min="3" max="3" width="17.7109375" style="40" customWidth="1"/>
    <col min="4" max="16384" width="9.140625" style="21" customWidth="1"/>
  </cols>
  <sheetData>
    <row r="1" spans="2:3" ht="33" customHeight="1">
      <c r="B1" s="310" t="s">
        <v>511</v>
      </c>
      <c r="C1" s="308"/>
    </row>
    <row r="2" ht="12.75">
      <c r="B2" s="21" t="s">
        <v>197</v>
      </c>
    </row>
    <row r="4" spans="1:10" ht="19.5" customHeight="1">
      <c r="A4" s="366" t="s">
        <v>198</v>
      </c>
      <c r="B4" s="366"/>
      <c r="C4" s="366"/>
      <c r="D4" s="83"/>
      <c r="E4" s="83"/>
      <c r="F4" s="83"/>
      <c r="G4" s="83"/>
      <c r="H4" s="83"/>
      <c r="I4" s="83"/>
      <c r="J4" s="83"/>
    </row>
    <row r="5" spans="1:7" ht="19.5" customHeight="1">
      <c r="A5" s="366" t="s">
        <v>199</v>
      </c>
      <c r="B5" s="366"/>
      <c r="C5" s="366"/>
      <c r="D5" s="83"/>
      <c r="E5" s="83"/>
      <c r="F5" s="83"/>
      <c r="G5" s="83"/>
    </row>
    <row r="7" ht="12.75">
      <c r="C7" s="101"/>
    </row>
    <row r="8" spans="1:10" ht="19.5" customHeight="1">
      <c r="A8" s="43" t="s">
        <v>97</v>
      </c>
      <c r="B8" s="43" t="s">
        <v>178</v>
      </c>
      <c r="C8" s="102" t="s">
        <v>200</v>
      </c>
      <c r="D8" s="103"/>
      <c r="E8" s="103"/>
      <c r="F8" s="103"/>
      <c r="G8" s="103"/>
      <c r="H8" s="103"/>
      <c r="I8" s="104"/>
      <c r="J8" s="104"/>
    </row>
    <row r="9" spans="1:10" ht="19.5" customHeight="1">
      <c r="A9" s="88" t="s">
        <v>159</v>
      </c>
      <c r="B9" s="105" t="s">
        <v>179</v>
      </c>
      <c r="C9" s="106">
        <v>21000</v>
      </c>
      <c r="D9" s="103"/>
      <c r="E9" s="103"/>
      <c r="F9" s="103"/>
      <c r="G9" s="103"/>
      <c r="H9" s="103"/>
      <c r="I9" s="104"/>
      <c r="J9" s="104"/>
    </row>
    <row r="10" spans="1:10" ht="19.5" customHeight="1">
      <c r="A10" s="88" t="s">
        <v>162</v>
      </c>
      <c r="B10" s="105" t="s">
        <v>180</v>
      </c>
      <c r="C10" s="106">
        <v>11000</v>
      </c>
      <c r="D10" s="103"/>
      <c r="E10" s="103"/>
      <c r="F10" s="103"/>
      <c r="G10" s="103"/>
      <c r="H10" s="103"/>
      <c r="I10" s="104"/>
      <c r="J10" s="104"/>
    </row>
    <row r="11" spans="1:10" ht="19.5" customHeight="1">
      <c r="A11" s="107" t="s">
        <v>101</v>
      </c>
      <c r="B11" s="108" t="s">
        <v>477</v>
      </c>
      <c r="C11" s="109">
        <v>11000</v>
      </c>
      <c r="D11" s="103"/>
      <c r="E11" s="103"/>
      <c r="F11" s="103"/>
      <c r="G11" s="103"/>
      <c r="H11" s="103"/>
      <c r="I11" s="104"/>
      <c r="J11" s="104"/>
    </row>
    <row r="12" spans="1:10" ht="19.5" customHeight="1">
      <c r="A12" s="110" t="s">
        <v>103</v>
      </c>
      <c r="B12" s="111"/>
      <c r="C12" s="112"/>
      <c r="D12" s="103"/>
      <c r="E12" s="103"/>
      <c r="F12" s="103"/>
      <c r="G12" s="103"/>
      <c r="H12" s="103"/>
      <c r="I12" s="104"/>
      <c r="J12" s="104"/>
    </row>
    <row r="13" spans="1:10" ht="19.5" customHeight="1">
      <c r="A13" s="113" t="s">
        <v>105</v>
      </c>
      <c r="B13" s="114"/>
      <c r="C13" s="115"/>
      <c r="D13" s="103"/>
      <c r="E13" s="103"/>
      <c r="F13" s="103"/>
      <c r="G13" s="103"/>
      <c r="H13" s="103"/>
      <c r="I13" s="104"/>
      <c r="J13" s="104"/>
    </row>
    <row r="14" spans="1:10" ht="19.5" customHeight="1">
      <c r="A14" s="88" t="s">
        <v>201</v>
      </c>
      <c r="B14" s="105" t="s">
        <v>104</v>
      </c>
      <c r="C14" s="106">
        <v>30000</v>
      </c>
      <c r="D14" s="103"/>
      <c r="E14" s="103"/>
      <c r="F14" s="103"/>
      <c r="G14" s="103"/>
      <c r="H14" s="103"/>
      <c r="I14" s="104"/>
      <c r="J14" s="104"/>
    </row>
    <row r="15" spans="1:10" ht="19.5" customHeight="1">
      <c r="A15" s="116" t="s">
        <v>101</v>
      </c>
      <c r="B15" s="117" t="s">
        <v>202</v>
      </c>
      <c r="C15" s="118">
        <v>30000</v>
      </c>
      <c r="D15" s="103"/>
      <c r="E15" s="103"/>
      <c r="F15" s="103"/>
      <c r="G15" s="103"/>
      <c r="H15" s="103"/>
      <c r="I15" s="104"/>
      <c r="J15" s="104"/>
    </row>
    <row r="16" spans="1:10" ht="15" customHeight="1">
      <c r="A16" s="110"/>
      <c r="B16" s="111" t="s">
        <v>203</v>
      </c>
      <c r="C16" s="112">
        <v>0</v>
      </c>
      <c r="D16" s="103"/>
      <c r="E16" s="103"/>
      <c r="F16" s="103"/>
      <c r="G16" s="103"/>
      <c r="H16" s="103"/>
      <c r="I16" s="104"/>
      <c r="J16" s="104"/>
    </row>
    <row r="17" spans="1:10" ht="44.25" customHeight="1">
      <c r="A17" s="110"/>
      <c r="B17" s="124" t="s">
        <v>476</v>
      </c>
      <c r="C17" s="112">
        <v>30000</v>
      </c>
      <c r="D17" s="103"/>
      <c r="E17" s="103"/>
      <c r="F17" s="103"/>
      <c r="G17" s="103"/>
      <c r="H17" s="103"/>
      <c r="I17" s="104"/>
      <c r="J17" s="104"/>
    </row>
    <row r="18" spans="1:10" ht="19.5" customHeight="1">
      <c r="A18" s="110" t="s">
        <v>103</v>
      </c>
      <c r="B18" s="119" t="s">
        <v>204</v>
      </c>
      <c r="C18" s="112"/>
      <c r="D18" s="103"/>
      <c r="E18" s="103"/>
      <c r="F18" s="103"/>
      <c r="G18" s="103"/>
      <c r="H18" s="103"/>
      <c r="I18" s="104"/>
      <c r="J18" s="104"/>
    </row>
    <row r="19" spans="1:10" ht="15">
      <c r="A19" s="110"/>
      <c r="B19" s="120"/>
      <c r="C19" s="112"/>
      <c r="D19" s="103"/>
      <c r="E19" s="103"/>
      <c r="F19" s="103"/>
      <c r="G19" s="103"/>
      <c r="H19" s="103"/>
      <c r="I19" s="104"/>
      <c r="J19" s="104"/>
    </row>
    <row r="20" spans="1:10" ht="15" customHeight="1">
      <c r="A20" s="113"/>
      <c r="B20" s="121"/>
      <c r="C20" s="115"/>
      <c r="D20" s="103"/>
      <c r="E20" s="103"/>
      <c r="F20" s="103"/>
      <c r="G20" s="103"/>
      <c r="H20" s="103"/>
      <c r="I20" s="104"/>
      <c r="J20" s="104"/>
    </row>
    <row r="21" spans="1:10" ht="19.5" customHeight="1">
      <c r="A21" s="88" t="s">
        <v>205</v>
      </c>
      <c r="B21" s="105" t="s">
        <v>182</v>
      </c>
      <c r="C21" s="106">
        <v>2000</v>
      </c>
      <c r="D21" s="103"/>
      <c r="E21" s="103"/>
      <c r="F21" s="103"/>
      <c r="G21" s="103"/>
      <c r="H21" s="103"/>
      <c r="I21" s="104"/>
      <c r="J21" s="104"/>
    </row>
    <row r="22" spans="1:10" ht="15">
      <c r="A22" s="103"/>
      <c r="B22" s="103"/>
      <c r="C22" s="122"/>
      <c r="D22" s="103"/>
      <c r="E22" s="103"/>
      <c r="F22" s="103"/>
      <c r="G22" s="103"/>
      <c r="H22" s="103"/>
      <c r="I22" s="104"/>
      <c r="J22" s="104"/>
    </row>
    <row r="23" spans="1:10" ht="15">
      <c r="A23" s="103"/>
      <c r="B23" s="103"/>
      <c r="C23" s="122"/>
      <c r="D23" s="103"/>
      <c r="E23" s="103"/>
      <c r="F23" s="103"/>
      <c r="G23" s="103"/>
      <c r="H23" s="103"/>
      <c r="I23" s="104"/>
      <c r="J23" s="104"/>
    </row>
    <row r="24" spans="1:10" ht="15">
      <c r="A24" s="103"/>
      <c r="B24" s="103"/>
      <c r="C24" s="122"/>
      <c r="D24" s="103"/>
      <c r="E24" s="103"/>
      <c r="F24" s="103"/>
      <c r="G24" s="103"/>
      <c r="H24" s="103"/>
      <c r="I24" s="104"/>
      <c r="J24" s="104"/>
    </row>
    <row r="25" spans="1:10" ht="15">
      <c r="A25" s="103"/>
      <c r="B25" s="103"/>
      <c r="C25" s="122"/>
      <c r="D25" s="103"/>
      <c r="E25" s="103"/>
      <c r="F25" s="103"/>
      <c r="G25" s="103"/>
      <c r="H25" s="103"/>
      <c r="I25" s="104"/>
      <c r="J25" s="104"/>
    </row>
    <row r="26" spans="1:10" ht="15">
      <c r="A26" s="103"/>
      <c r="B26" s="103"/>
      <c r="C26" s="122"/>
      <c r="D26" s="103"/>
      <c r="E26" s="103"/>
      <c r="F26" s="103"/>
      <c r="G26" s="103"/>
      <c r="H26" s="103"/>
      <c r="I26" s="104"/>
      <c r="J26" s="104"/>
    </row>
    <row r="27" spans="1:10" ht="15">
      <c r="A27" s="103"/>
      <c r="B27" s="103"/>
      <c r="C27" s="122"/>
      <c r="D27" s="103"/>
      <c r="E27" s="103"/>
      <c r="F27" s="103"/>
      <c r="G27" s="103"/>
      <c r="H27" s="103"/>
      <c r="I27" s="104"/>
      <c r="J27" s="104"/>
    </row>
    <row r="28" spans="1:10" ht="15">
      <c r="A28" s="104"/>
      <c r="B28" s="104"/>
      <c r="C28" s="122"/>
      <c r="D28" s="104"/>
      <c r="E28" s="104"/>
      <c r="F28" s="104"/>
      <c r="G28" s="104"/>
      <c r="H28" s="104"/>
      <c r="I28" s="104"/>
      <c r="J28" s="104"/>
    </row>
    <row r="29" spans="1:10" ht="15">
      <c r="A29" s="104"/>
      <c r="B29" s="104"/>
      <c r="C29" s="122"/>
      <c r="D29" s="104"/>
      <c r="E29" s="104"/>
      <c r="F29" s="104"/>
      <c r="G29" s="104"/>
      <c r="H29" s="104"/>
      <c r="I29" s="104"/>
      <c r="J29" s="104"/>
    </row>
    <row r="30" spans="1:10" ht="15">
      <c r="A30" s="104"/>
      <c r="B30" s="104"/>
      <c r="C30" s="122"/>
      <c r="D30" s="104"/>
      <c r="E30" s="104"/>
      <c r="F30" s="104"/>
      <c r="G30" s="104"/>
      <c r="H30" s="104"/>
      <c r="I30" s="104"/>
      <c r="J30" s="104"/>
    </row>
    <row r="31" spans="1:10" ht="15">
      <c r="A31" s="104"/>
      <c r="B31" s="104"/>
      <c r="C31" s="122"/>
      <c r="D31" s="104"/>
      <c r="E31" s="104"/>
      <c r="F31" s="104"/>
      <c r="G31" s="104"/>
      <c r="H31" s="104"/>
      <c r="I31" s="104"/>
      <c r="J31" s="104"/>
    </row>
  </sheetData>
  <sheetProtection/>
  <mergeCells count="2">
    <mergeCell ref="A4:C4"/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zoomScale="96" zoomScaleNormal="96" zoomScalePageLayoutView="0" workbookViewId="0" topLeftCell="A1">
      <selection activeCell="B1" sqref="B1"/>
    </sheetView>
  </sheetViews>
  <sheetFormatPr defaultColWidth="9.140625" defaultRowHeight="12.75"/>
  <cols>
    <col min="1" max="1" width="5.28125" style="21" customWidth="1"/>
    <col min="2" max="2" width="63.140625" style="21" customWidth="1"/>
    <col min="3" max="3" width="17.7109375" style="21" customWidth="1"/>
    <col min="4" max="16384" width="9.140625" style="21" customWidth="1"/>
  </cols>
  <sheetData>
    <row r="1" ht="12.75">
      <c r="B1" s="21" t="s">
        <v>496</v>
      </c>
    </row>
    <row r="2" ht="12.75">
      <c r="B2" s="21" t="s">
        <v>206</v>
      </c>
    </row>
    <row r="3" ht="9.75" customHeight="1"/>
    <row r="4" spans="1:10" ht="19.5" customHeight="1">
      <c r="A4" s="366" t="s">
        <v>207</v>
      </c>
      <c r="B4" s="366"/>
      <c r="C4" s="366"/>
      <c r="D4" s="83"/>
      <c r="E4" s="83"/>
      <c r="F4" s="83"/>
      <c r="G4" s="83"/>
      <c r="H4" s="83"/>
      <c r="I4" s="83"/>
      <c r="J4" s="83"/>
    </row>
    <row r="5" spans="1:7" ht="19.5" customHeight="1">
      <c r="A5" s="366" t="s">
        <v>208</v>
      </c>
      <c r="B5" s="366"/>
      <c r="C5" s="366"/>
      <c r="D5" s="83"/>
      <c r="E5" s="83"/>
      <c r="F5" s="83"/>
      <c r="G5" s="83"/>
    </row>
    <row r="7" ht="12.75">
      <c r="C7" s="69"/>
    </row>
    <row r="8" spans="1:10" ht="19.5" customHeight="1">
      <c r="A8" s="43" t="s">
        <v>97</v>
      </c>
      <c r="B8" s="43" t="s">
        <v>178</v>
      </c>
      <c r="C8" s="43" t="s">
        <v>200</v>
      </c>
      <c r="D8" s="103"/>
      <c r="E8" s="103"/>
      <c r="F8" s="103"/>
      <c r="G8" s="103"/>
      <c r="H8" s="103"/>
      <c r="I8" s="104"/>
      <c r="J8" s="104"/>
    </row>
    <row r="9" spans="1:10" ht="19.5" customHeight="1">
      <c r="A9" s="88" t="s">
        <v>159</v>
      </c>
      <c r="B9" s="105" t="s">
        <v>179</v>
      </c>
      <c r="C9" s="88"/>
      <c r="D9" s="103"/>
      <c r="E9" s="103"/>
      <c r="F9" s="103"/>
      <c r="G9" s="103"/>
      <c r="H9" s="103"/>
      <c r="I9" s="104"/>
      <c r="J9" s="104"/>
    </row>
    <row r="10" spans="1:10" ht="19.5" customHeight="1">
      <c r="A10" s="88" t="s">
        <v>162</v>
      </c>
      <c r="B10" s="105" t="s">
        <v>180</v>
      </c>
      <c r="C10" s="88"/>
      <c r="D10" s="103"/>
      <c r="E10" s="103"/>
      <c r="F10" s="103"/>
      <c r="G10" s="103"/>
      <c r="H10" s="103"/>
      <c r="I10" s="104"/>
      <c r="J10" s="104"/>
    </row>
    <row r="11" spans="1:10" ht="19.5" customHeight="1">
      <c r="A11" s="107" t="s">
        <v>101</v>
      </c>
      <c r="B11" s="123"/>
      <c r="C11" s="107"/>
      <c r="D11" s="103"/>
      <c r="E11" s="103"/>
      <c r="F11" s="103"/>
      <c r="G11" s="103"/>
      <c r="H11" s="103"/>
      <c r="I11" s="104"/>
      <c r="J11" s="104"/>
    </row>
    <row r="12" spans="1:10" ht="19.5" customHeight="1">
      <c r="A12" s="110" t="s">
        <v>103</v>
      </c>
      <c r="B12" s="119"/>
      <c r="C12" s="110"/>
      <c r="D12" s="103"/>
      <c r="E12" s="103"/>
      <c r="F12" s="103"/>
      <c r="G12" s="103"/>
      <c r="H12" s="103"/>
      <c r="I12" s="104"/>
      <c r="J12" s="104"/>
    </row>
    <row r="13" spans="1:10" ht="19.5" customHeight="1">
      <c r="A13" s="113" t="s">
        <v>105</v>
      </c>
      <c r="B13" s="114"/>
      <c r="C13" s="113"/>
      <c r="D13" s="103"/>
      <c r="E13" s="103"/>
      <c r="F13" s="103"/>
      <c r="G13" s="103"/>
      <c r="H13" s="103"/>
      <c r="I13" s="104"/>
      <c r="J13" s="104"/>
    </row>
    <row r="14" spans="1:10" ht="19.5" customHeight="1">
      <c r="A14" s="88" t="s">
        <v>201</v>
      </c>
      <c r="B14" s="105" t="s">
        <v>104</v>
      </c>
      <c r="C14" s="88"/>
      <c r="D14" s="103"/>
      <c r="E14" s="103"/>
      <c r="F14" s="103"/>
      <c r="G14" s="103"/>
      <c r="H14" s="103"/>
      <c r="I14" s="104"/>
      <c r="J14" s="104"/>
    </row>
    <row r="15" spans="1:10" ht="19.5" customHeight="1">
      <c r="A15" s="116" t="s">
        <v>101</v>
      </c>
      <c r="B15" s="117" t="s">
        <v>202</v>
      </c>
      <c r="C15" s="116"/>
      <c r="D15" s="103"/>
      <c r="E15" s="103"/>
      <c r="F15" s="103"/>
      <c r="G15" s="103"/>
      <c r="H15" s="103"/>
      <c r="I15" s="104"/>
      <c r="J15" s="104"/>
    </row>
    <row r="16" spans="1:10" ht="15" customHeight="1">
      <c r="A16" s="110"/>
      <c r="B16" s="119"/>
      <c r="C16" s="110"/>
      <c r="D16" s="103"/>
      <c r="E16" s="103"/>
      <c r="F16" s="103"/>
      <c r="G16" s="103"/>
      <c r="H16" s="103"/>
      <c r="I16" s="104"/>
      <c r="J16" s="104"/>
    </row>
    <row r="17" spans="1:10" ht="15" customHeight="1">
      <c r="A17" s="110"/>
      <c r="B17" s="119"/>
      <c r="C17" s="110"/>
      <c r="D17" s="103"/>
      <c r="E17" s="103"/>
      <c r="F17" s="103"/>
      <c r="G17" s="103"/>
      <c r="H17" s="103"/>
      <c r="I17" s="104"/>
      <c r="J17" s="104"/>
    </row>
    <row r="18" spans="1:10" ht="19.5" customHeight="1">
      <c r="A18" s="110" t="s">
        <v>103</v>
      </c>
      <c r="B18" s="119" t="s">
        <v>204</v>
      </c>
      <c r="C18" s="110"/>
      <c r="D18" s="103"/>
      <c r="E18" s="103"/>
      <c r="F18" s="103"/>
      <c r="G18" s="103"/>
      <c r="H18" s="103"/>
      <c r="I18" s="104"/>
      <c r="J18" s="104"/>
    </row>
    <row r="19" spans="1:10" ht="15">
      <c r="A19" s="110"/>
      <c r="B19" s="124"/>
      <c r="C19" s="110"/>
      <c r="D19" s="103"/>
      <c r="E19" s="103"/>
      <c r="F19" s="103"/>
      <c r="G19" s="103"/>
      <c r="H19" s="103"/>
      <c r="I19" s="104"/>
      <c r="J19" s="104"/>
    </row>
    <row r="20" spans="1:10" ht="15" customHeight="1">
      <c r="A20" s="113"/>
      <c r="B20" s="121"/>
      <c r="C20" s="113"/>
      <c r="D20" s="103"/>
      <c r="E20" s="103"/>
      <c r="F20" s="103"/>
      <c r="G20" s="103"/>
      <c r="H20" s="103"/>
      <c r="I20" s="104"/>
      <c r="J20" s="104"/>
    </row>
    <row r="21" spans="1:10" ht="19.5" customHeight="1">
      <c r="A21" s="88" t="s">
        <v>205</v>
      </c>
      <c r="B21" s="105" t="s">
        <v>182</v>
      </c>
      <c r="C21" s="88"/>
      <c r="D21" s="103"/>
      <c r="E21" s="103"/>
      <c r="F21" s="103"/>
      <c r="G21" s="103"/>
      <c r="H21" s="103"/>
      <c r="I21" s="104"/>
      <c r="J21" s="104"/>
    </row>
    <row r="22" spans="1:10" ht="15">
      <c r="A22" s="103"/>
      <c r="B22" s="103"/>
      <c r="C22" s="103"/>
      <c r="D22" s="103"/>
      <c r="E22" s="103"/>
      <c r="F22" s="103"/>
      <c r="G22" s="103"/>
      <c r="H22" s="103"/>
      <c r="I22" s="104"/>
      <c r="J22" s="104"/>
    </row>
    <row r="23" spans="1:3" s="125" customFormat="1" ht="12.75">
      <c r="A23" s="367" t="s">
        <v>209</v>
      </c>
      <c r="B23" s="367"/>
      <c r="C23" s="367"/>
    </row>
    <row r="24" spans="1:10" ht="15">
      <c r="A24" s="103"/>
      <c r="B24" s="103"/>
      <c r="C24" s="103"/>
      <c r="D24" s="103"/>
      <c r="E24" s="103"/>
      <c r="F24" s="103"/>
      <c r="G24" s="103"/>
      <c r="H24" s="103"/>
      <c r="I24" s="104"/>
      <c r="J24" s="104"/>
    </row>
    <row r="25" spans="1:10" ht="15">
      <c r="A25" s="103"/>
      <c r="B25" s="103"/>
      <c r="C25" s="103"/>
      <c r="D25" s="103"/>
      <c r="E25" s="103"/>
      <c r="F25" s="103"/>
      <c r="G25" s="103"/>
      <c r="H25" s="103"/>
      <c r="I25" s="104"/>
      <c r="J25" s="104"/>
    </row>
    <row r="26" spans="1:10" ht="15">
      <c r="A26" s="103"/>
      <c r="B26" s="103"/>
      <c r="C26" s="103"/>
      <c r="D26" s="103"/>
      <c r="E26" s="103"/>
      <c r="F26" s="103"/>
      <c r="G26" s="103"/>
      <c r="H26" s="103"/>
      <c r="I26" s="104"/>
      <c r="J26" s="104"/>
    </row>
    <row r="27" spans="1:10" ht="15">
      <c r="A27" s="103"/>
      <c r="B27" s="103"/>
      <c r="C27" s="103"/>
      <c r="D27" s="103"/>
      <c r="E27" s="103"/>
      <c r="F27" s="103"/>
      <c r="G27" s="103"/>
      <c r="H27" s="103"/>
      <c r="I27" s="104"/>
      <c r="J27" s="104"/>
    </row>
    <row r="28" spans="1:10" ht="15">
      <c r="A28" s="104"/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0" ht="15">
      <c r="A29" s="104"/>
      <c r="B29" s="104"/>
      <c r="C29" s="104"/>
      <c r="D29" s="104"/>
      <c r="E29" s="104"/>
      <c r="F29" s="104"/>
      <c r="G29" s="104"/>
      <c r="H29" s="104"/>
      <c r="I29" s="104"/>
      <c r="J29" s="104"/>
    </row>
    <row r="30" spans="1:10" ht="15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5">
      <c r="A31" s="104"/>
      <c r="B31" s="104"/>
      <c r="C31" s="104"/>
      <c r="D31" s="104"/>
      <c r="E31" s="104"/>
      <c r="F31" s="104"/>
      <c r="G31" s="104"/>
      <c r="H31" s="104"/>
      <c r="I31" s="104"/>
      <c r="J31" s="104"/>
    </row>
  </sheetData>
  <sheetProtection/>
  <mergeCells count="3">
    <mergeCell ref="A4:C4"/>
    <mergeCell ref="A5:C5"/>
    <mergeCell ref="A23:C2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8"/>
  <sheetViews>
    <sheetView zoomScale="96" zoomScaleNormal="96" zoomScalePageLayoutView="0" workbookViewId="0" topLeftCell="A1">
      <selection activeCell="I22" sqref="I22:K22"/>
    </sheetView>
  </sheetViews>
  <sheetFormatPr defaultColWidth="9.140625" defaultRowHeight="12.75"/>
  <cols>
    <col min="1" max="1" width="5.57421875" style="126" customWidth="1"/>
    <col min="2" max="2" width="6.8515625" style="34" customWidth="1"/>
    <col min="3" max="3" width="7.7109375" style="34" customWidth="1"/>
    <col min="4" max="4" width="20.00390625" style="13" customWidth="1"/>
    <col min="5" max="5" width="12.00390625" style="22" customWidth="1"/>
    <col min="6" max="6" width="12.7109375" style="22" customWidth="1"/>
    <col min="7" max="7" width="11.421875" style="22" customWidth="1"/>
    <col min="8" max="8" width="12.57421875" style="22" customWidth="1"/>
    <col min="9" max="9" width="14.57421875" style="22" customWidth="1"/>
    <col min="10" max="10" width="12.421875" style="22" customWidth="1"/>
    <col min="11" max="11" width="16.7109375" style="21" customWidth="1"/>
    <col min="12" max="16384" width="9.140625" style="21" customWidth="1"/>
  </cols>
  <sheetData>
    <row r="1" spans="9:11" ht="30.75" customHeight="1">
      <c r="I1" s="330" t="s">
        <v>512</v>
      </c>
      <c r="J1" s="330"/>
      <c r="K1" s="330"/>
    </row>
    <row r="2" ht="12.75">
      <c r="I2" s="22" t="s">
        <v>210</v>
      </c>
    </row>
    <row r="3" ht="6.75" customHeight="1"/>
    <row r="4" spans="1:11" ht="17.25" customHeight="1">
      <c r="A4" s="369" t="s">
        <v>211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</row>
    <row r="5" spans="1:11" ht="10.5" customHeight="1">
      <c r="A5" s="127"/>
      <c r="B5" s="78"/>
      <c r="C5" s="78"/>
      <c r="D5" s="78"/>
      <c r="E5" s="128"/>
      <c r="F5" s="128"/>
      <c r="G5" s="128"/>
      <c r="H5" s="128"/>
      <c r="I5" s="128"/>
      <c r="J5" s="128"/>
      <c r="K5" s="69"/>
    </row>
    <row r="6" spans="1:11" s="129" customFormat="1" ht="19.5" customHeight="1">
      <c r="A6" s="370" t="s">
        <v>97</v>
      </c>
      <c r="B6" s="313" t="s">
        <v>1</v>
      </c>
      <c r="C6" s="313" t="s">
        <v>212</v>
      </c>
      <c r="D6" s="314" t="s">
        <v>213</v>
      </c>
      <c r="E6" s="316" t="s">
        <v>214</v>
      </c>
      <c r="F6" s="316" t="s">
        <v>193</v>
      </c>
      <c r="G6" s="316"/>
      <c r="H6" s="316"/>
      <c r="I6" s="316"/>
      <c r="J6" s="316"/>
      <c r="K6" s="314" t="s">
        <v>215</v>
      </c>
    </row>
    <row r="7" spans="1:11" s="129" customFormat="1" ht="19.5" customHeight="1">
      <c r="A7" s="370"/>
      <c r="B7" s="313"/>
      <c r="C7" s="313"/>
      <c r="D7" s="314"/>
      <c r="E7" s="316"/>
      <c r="F7" s="316" t="s">
        <v>216</v>
      </c>
      <c r="G7" s="316" t="s">
        <v>217</v>
      </c>
      <c r="H7" s="316"/>
      <c r="I7" s="316"/>
      <c r="J7" s="316"/>
      <c r="K7" s="314"/>
    </row>
    <row r="8" spans="1:11" s="129" customFormat="1" ht="29.25" customHeight="1">
      <c r="A8" s="370"/>
      <c r="B8" s="313"/>
      <c r="C8" s="313"/>
      <c r="D8" s="314"/>
      <c r="E8" s="316"/>
      <c r="F8" s="316"/>
      <c r="G8" s="316" t="s">
        <v>218</v>
      </c>
      <c r="H8" s="316" t="s">
        <v>219</v>
      </c>
      <c r="I8" s="316" t="s">
        <v>220</v>
      </c>
      <c r="J8" s="316" t="s">
        <v>221</v>
      </c>
      <c r="K8" s="314"/>
    </row>
    <row r="9" spans="1:11" s="129" customFormat="1" ht="19.5" customHeight="1">
      <c r="A9" s="370"/>
      <c r="B9" s="313"/>
      <c r="C9" s="313"/>
      <c r="D9" s="314"/>
      <c r="E9" s="316"/>
      <c r="F9" s="316"/>
      <c r="G9" s="316"/>
      <c r="H9" s="316"/>
      <c r="I9" s="316"/>
      <c r="J9" s="316"/>
      <c r="K9" s="314"/>
    </row>
    <row r="10" spans="1:11" s="129" customFormat="1" ht="19.5" customHeight="1">
      <c r="A10" s="370"/>
      <c r="B10" s="313"/>
      <c r="C10" s="313"/>
      <c r="D10" s="314"/>
      <c r="E10" s="316"/>
      <c r="F10" s="316"/>
      <c r="G10" s="316"/>
      <c r="H10" s="316"/>
      <c r="I10" s="316"/>
      <c r="J10" s="316"/>
      <c r="K10" s="314"/>
    </row>
    <row r="11" spans="1:11" ht="7.5" customHeight="1">
      <c r="A11" s="250">
        <v>1</v>
      </c>
      <c r="B11" s="194">
        <v>2</v>
      </c>
      <c r="C11" s="194">
        <v>3</v>
      </c>
      <c r="D11" s="195">
        <v>5</v>
      </c>
      <c r="E11" s="196">
        <v>6</v>
      </c>
      <c r="F11" s="196">
        <v>7</v>
      </c>
      <c r="G11" s="196">
        <v>8</v>
      </c>
      <c r="H11" s="196">
        <v>9</v>
      </c>
      <c r="I11" s="196">
        <v>10</v>
      </c>
      <c r="J11" s="196">
        <v>11</v>
      </c>
      <c r="K11" s="194">
        <v>12</v>
      </c>
    </row>
    <row r="12" spans="1:11" ht="39.75" customHeight="1">
      <c r="A12" s="251" t="s">
        <v>101</v>
      </c>
      <c r="B12" s="215" t="s">
        <v>11</v>
      </c>
      <c r="C12" s="215" t="s">
        <v>27</v>
      </c>
      <c r="D12" s="176" t="s">
        <v>452</v>
      </c>
      <c r="E12" s="213">
        <v>55000</v>
      </c>
      <c r="F12" s="213">
        <v>55000</v>
      </c>
      <c r="G12" s="213">
        <v>55000</v>
      </c>
      <c r="H12" s="213"/>
      <c r="I12" s="252" t="s">
        <v>222</v>
      </c>
      <c r="J12" s="213"/>
      <c r="K12" s="181" t="s">
        <v>223</v>
      </c>
    </row>
    <row r="13" spans="1:11" ht="51">
      <c r="A13" s="251" t="s">
        <v>103</v>
      </c>
      <c r="B13" s="215" t="s">
        <v>11</v>
      </c>
      <c r="C13" s="215" t="s">
        <v>27</v>
      </c>
      <c r="D13" s="176" t="s">
        <v>453</v>
      </c>
      <c r="E13" s="213">
        <v>5000</v>
      </c>
      <c r="F13" s="213">
        <v>5000</v>
      </c>
      <c r="G13" s="213">
        <v>5000</v>
      </c>
      <c r="H13" s="213"/>
      <c r="I13" s="252" t="s">
        <v>222</v>
      </c>
      <c r="J13" s="213"/>
      <c r="K13" s="181" t="s">
        <v>223</v>
      </c>
    </row>
    <row r="14" spans="1:11" ht="41.25" customHeight="1">
      <c r="A14" s="251">
        <v>3</v>
      </c>
      <c r="B14" s="215" t="s">
        <v>11</v>
      </c>
      <c r="C14" s="215" t="s">
        <v>27</v>
      </c>
      <c r="D14" s="176" t="s">
        <v>463</v>
      </c>
      <c r="E14" s="213">
        <v>30000</v>
      </c>
      <c r="F14" s="213">
        <v>30000</v>
      </c>
      <c r="G14" s="213">
        <v>30000</v>
      </c>
      <c r="H14" s="213"/>
      <c r="I14" s="252" t="s">
        <v>222</v>
      </c>
      <c r="J14" s="213"/>
      <c r="K14" s="181" t="s">
        <v>223</v>
      </c>
    </row>
    <row r="15" spans="1:11" ht="63.75">
      <c r="A15" s="253">
        <v>4</v>
      </c>
      <c r="B15" s="215" t="s">
        <v>11</v>
      </c>
      <c r="C15" s="215">
        <v>1010</v>
      </c>
      <c r="D15" s="176" t="s">
        <v>454</v>
      </c>
      <c r="E15" s="213">
        <v>5000</v>
      </c>
      <c r="F15" s="213">
        <v>5000</v>
      </c>
      <c r="G15" s="213">
        <v>5000</v>
      </c>
      <c r="H15" s="213"/>
      <c r="I15" s="252" t="s">
        <v>222</v>
      </c>
      <c r="J15" s="213"/>
      <c r="K15" s="181" t="s">
        <v>223</v>
      </c>
    </row>
    <row r="16" spans="1:11" ht="48">
      <c r="A16" s="253">
        <v>5</v>
      </c>
      <c r="B16" s="215">
        <v>600</v>
      </c>
      <c r="C16" s="215">
        <v>60016</v>
      </c>
      <c r="D16" s="176" t="s">
        <v>455</v>
      </c>
      <c r="E16" s="213">
        <v>100000</v>
      </c>
      <c r="F16" s="213">
        <v>100000</v>
      </c>
      <c r="G16" s="213">
        <v>100000</v>
      </c>
      <c r="H16" s="213"/>
      <c r="I16" s="252" t="s">
        <v>222</v>
      </c>
      <c r="J16" s="213"/>
      <c r="K16" s="181" t="s">
        <v>223</v>
      </c>
    </row>
    <row r="17" spans="1:11" ht="89.25">
      <c r="A17" s="253">
        <v>6</v>
      </c>
      <c r="B17" s="215">
        <v>600</v>
      </c>
      <c r="C17" s="215">
        <v>60016</v>
      </c>
      <c r="D17" s="176" t="s">
        <v>462</v>
      </c>
      <c r="E17" s="213">
        <v>558196</v>
      </c>
      <c r="F17" s="213">
        <v>558196</v>
      </c>
      <c r="G17" s="213">
        <v>558196</v>
      </c>
      <c r="H17" s="213"/>
      <c r="I17" s="252" t="s">
        <v>222</v>
      </c>
      <c r="J17" s="213"/>
      <c r="K17" s="181" t="s">
        <v>223</v>
      </c>
    </row>
    <row r="18" spans="1:11" ht="39.75" customHeight="1">
      <c r="A18" s="253">
        <v>7</v>
      </c>
      <c r="B18" s="215">
        <v>600</v>
      </c>
      <c r="C18" s="215">
        <v>60016</v>
      </c>
      <c r="D18" s="176" t="s">
        <v>469</v>
      </c>
      <c r="E18" s="213">
        <v>100000</v>
      </c>
      <c r="F18" s="213">
        <v>100000</v>
      </c>
      <c r="G18" s="213">
        <v>100000</v>
      </c>
      <c r="H18" s="213"/>
      <c r="I18" s="252" t="s">
        <v>222</v>
      </c>
      <c r="J18" s="213"/>
      <c r="K18" s="181" t="s">
        <v>223</v>
      </c>
    </row>
    <row r="19" spans="1:11" ht="42.75" customHeight="1">
      <c r="A19" s="253">
        <v>8</v>
      </c>
      <c r="B19" s="215">
        <v>600</v>
      </c>
      <c r="C19" s="215">
        <v>60016</v>
      </c>
      <c r="D19" s="176" t="s">
        <v>466</v>
      </c>
      <c r="E19" s="213">
        <v>539690</v>
      </c>
      <c r="F19" s="213">
        <v>539690</v>
      </c>
      <c r="G19" s="213">
        <v>269845</v>
      </c>
      <c r="H19" s="213"/>
      <c r="I19" s="252" t="s">
        <v>222</v>
      </c>
      <c r="J19" s="213">
        <v>269845</v>
      </c>
      <c r="K19" s="181" t="s">
        <v>223</v>
      </c>
    </row>
    <row r="20" spans="1:11" ht="48.75" customHeight="1">
      <c r="A20" s="251">
        <v>9</v>
      </c>
      <c r="B20" s="215">
        <v>600</v>
      </c>
      <c r="C20" s="215">
        <v>60016</v>
      </c>
      <c r="D20" s="176" t="s">
        <v>456</v>
      </c>
      <c r="E20" s="213">
        <v>5000</v>
      </c>
      <c r="F20" s="213">
        <v>5000</v>
      </c>
      <c r="G20" s="213">
        <v>5000</v>
      </c>
      <c r="H20" s="213"/>
      <c r="I20" s="252" t="s">
        <v>222</v>
      </c>
      <c r="J20" s="213"/>
      <c r="K20" s="181" t="s">
        <v>223</v>
      </c>
    </row>
    <row r="21" spans="1:11" ht="72.75" customHeight="1">
      <c r="A21" s="251">
        <v>10</v>
      </c>
      <c r="B21" s="215">
        <v>754</v>
      </c>
      <c r="C21" s="215">
        <v>75412</v>
      </c>
      <c r="D21" s="176" t="s">
        <v>457</v>
      </c>
      <c r="E21" s="213">
        <v>58000</v>
      </c>
      <c r="F21" s="213">
        <v>58000</v>
      </c>
      <c r="G21" s="213">
        <v>58000</v>
      </c>
      <c r="H21" s="213"/>
      <c r="I21" s="252" t="s">
        <v>222</v>
      </c>
      <c r="J21" s="213"/>
      <c r="K21" s="181" t="s">
        <v>223</v>
      </c>
    </row>
    <row r="22" spans="1:11" ht="72.75" customHeight="1">
      <c r="A22" s="251">
        <v>11</v>
      </c>
      <c r="B22" s="215">
        <v>801</v>
      </c>
      <c r="C22" s="215">
        <v>80101</v>
      </c>
      <c r="D22" s="176" t="s">
        <v>513</v>
      </c>
      <c r="E22" s="213">
        <v>67500</v>
      </c>
      <c r="F22" s="213">
        <v>67500</v>
      </c>
      <c r="G22" s="213">
        <v>67500</v>
      </c>
      <c r="H22" s="213"/>
      <c r="I22" s="252" t="s">
        <v>222</v>
      </c>
      <c r="J22" s="213"/>
      <c r="K22" s="181" t="s">
        <v>223</v>
      </c>
    </row>
    <row r="23" spans="1:11" ht="68.25" customHeight="1">
      <c r="A23" s="251">
        <v>12</v>
      </c>
      <c r="B23" s="215">
        <v>801</v>
      </c>
      <c r="C23" s="215">
        <v>80101</v>
      </c>
      <c r="D23" s="176" t="s">
        <v>458</v>
      </c>
      <c r="E23" s="213">
        <v>67500</v>
      </c>
      <c r="F23" s="213">
        <v>67500</v>
      </c>
      <c r="G23" s="213">
        <v>67500</v>
      </c>
      <c r="H23" s="213"/>
      <c r="I23" s="252" t="s">
        <v>222</v>
      </c>
      <c r="J23" s="213"/>
      <c r="K23" s="181" t="s">
        <v>223</v>
      </c>
    </row>
    <row r="24" spans="1:11" ht="74.25" customHeight="1">
      <c r="A24" s="251">
        <v>13</v>
      </c>
      <c r="B24" s="215">
        <v>801</v>
      </c>
      <c r="C24" s="215">
        <v>80104</v>
      </c>
      <c r="D24" s="176" t="s">
        <v>459</v>
      </c>
      <c r="E24" s="213">
        <v>58000</v>
      </c>
      <c r="F24" s="213">
        <v>58000</v>
      </c>
      <c r="G24" s="213">
        <v>58000</v>
      </c>
      <c r="H24" s="213"/>
      <c r="I24" s="252" t="s">
        <v>222</v>
      </c>
      <c r="J24" s="213"/>
      <c r="K24" s="181" t="s">
        <v>223</v>
      </c>
    </row>
    <row r="25" spans="1:11" ht="49.5" customHeight="1">
      <c r="A25" s="251">
        <v>14</v>
      </c>
      <c r="B25" s="215">
        <v>801</v>
      </c>
      <c r="C25" s="215">
        <v>80148</v>
      </c>
      <c r="D25" s="176" t="s">
        <v>460</v>
      </c>
      <c r="E25" s="213">
        <v>15000</v>
      </c>
      <c r="F25" s="213">
        <v>15000</v>
      </c>
      <c r="G25" s="213">
        <v>15000</v>
      </c>
      <c r="H25" s="213"/>
      <c r="I25" s="252" t="s">
        <v>222</v>
      </c>
      <c r="J25" s="213"/>
      <c r="K25" s="181" t="s">
        <v>223</v>
      </c>
    </row>
    <row r="26" spans="1:11" ht="39.75" customHeight="1">
      <c r="A26" s="251">
        <v>15</v>
      </c>
      <c r="B26" s="215">
        <v>801</v>
      </c>
      <c r="C26" s="215">
        <v>80148</v>
      </c>
      <c r="D26" s="176" t="s">
        <v>461</v>
      </c>
      <c r="E26" s="213">
        <v>15000</v>
      </c>
      <c r="F26" s="213">
        <v>15000</v>
      </c>
      <c r="G26" s="213">
        <v>15000</v>
      </c>
      <c r="H26" s="213"/>
      <c r="I26" s="252" t="s">
        <v>222</v>
      </c>
      <c r="J26" s="213"/>
      <c r="K26" s="181" t="s">
        <v>223</v>
      </c>
    </row>
    <row r="27" spans="1:11" ht="59.25" customHeight="1">
      <c r="A27" s="251">
        <v>16</v>
      </c>
      <c r="B27" s="215">
        <v>852</v>
      </c>
      <c r="C27" s="215">
        <v>85295</v>
      </c>
      <c r="D27" s="176" t="s">
        <v>464</v>
      </c>
      <c r="E27" s="213">
        <v>173700</v>
      </c>
      <c r="F27" s="213">
        <v>173700</v>
      </c>
      <c r="G27" s="213">
        <v>120900</v>
      </c>
      <c r="H27" s="213"/>
      <c r="I27" s="254" t="s">
        <v>485</v>
      </c>
      <c r="J27" s="213"/>
      <c r="K27" s="181" t="s">
        <v>223</v>
      </c>
    </row>
    <row r="28" spans="1:11" ht="132.75" customHeight="1">
      <c r="A28" s="251">
        <v>17</v>
      </c>
      <c r="B28" s="215">
        <v>900</v>
      </c>
      <c r="C28" s="215">
        <v>90002</v>
      </c>
      <c r="D28" s="176" t="s">
        <v>465</v>
      </c>
      <c r="E28" s="213">
        <v>1639465</v>
      </c>
      <c r="F28" s="213">
        <v>1639465</v>
      </c>
      <c r="G28" s="213">
        <v>245919</v>
      </c>
      <c r="H28" s="213"/>
      <c r="I28" s="254" t="s">
        <v>486</v>
      </c>
      <c r="J28" s="213"/>
      <c r="K28" s="181" t="s">
        <v>223</v>
      </c>
    </row>
    <row r="29" spans="1:11" ht="48">
      <c r="A29" s="251">
        <v>18</v>
      </c>
      <c r="B29" s="215">
        <v>900</v>
      </c>
      <c r="C29" s="215">
        <v>90015</v>
      </c>
      <c r="D29" s="176" t="s">
        <v>470</v>
      </c>
      <c r="E29" s="213">
        <v>50000</v>
      </c>
      <c r="F29" s="213">
        <v>50000</v>
      </c>
      <c r="G29" s="213">
        <v>50000</v>
      </c>
      <c r="H29" s="213"/>
      <c r="I29" s="252" t="s">
        <v>222</v>
      </c>
      <c r="J29" s="213"/>
      <c r="K29" s="181" t="s">
        <v>223</v>
      </c>
    </row>
    <row r="30" spans="1:11" ht="22.5" customHeight="1">
      <c r="A30" s="368" t="s">
        <v>4</v>
      </c>
      <c r="B30" s="368"/>
      <c r="C30" s="368"/>
      <c r="D30" s="368"/>
      <c r="E30" s="237">
        <f>SUM(E12:E29)</f>
        <v>3542051</v>
      </c>
      <c r="F30" s="237">
        <f>SUM(F12:F29)</f>
        <v>3542051</v>
      </c>
      <c r="G30" s="237">
        <f>SUM(G12:G29)</f>
        <v>1825860</v>
      </c>
      <c r="H30" s="237">
        <f>SUM(H12:H29)</f>
        <v>0</v>
      </c>
      <c r="I30" s="237">
        <v>1446346</v>
      </c>
      <c r="J30" s="237">
        <f>SUM(J12:J29)</f>
        <v>269845</v>
      </c>
      <c r="K30" s="255" t="s">
        <v>224</v>
      </c>
    </row>
    <row r="32" ht="12.75">
      <c r="A32" s="126" t="s">
        <v>225</v>
      </c>
    </row>
    <row r="33" ht="12.75">
      <c r="A33" s="126" t="s">
        <v>226</v>
      </c>
    </row>
    <row r="34" ht="12.75">
      <c r="A34" s="126" t="s">
        <v>227</v>
      </c>
    </row>
    <row r="35" ht="12.75">
      <c r="A35" s="126" t="s">
        <v>228</v>
      </c>
    </row>
    <row r="36" ht="14.25" customHeight="1">
      <c r="A36" s="126" t="s">
        <v>229</v>
      </c>
    </row>
    <row r="37" ht="12.75">
      <c r="A37" s="130" t="s">
        <v>229</v>
      </c>
    </row>
    <row r="38" ht="12.75">
      <c r="A38" s="126" t="s">
        <v>229</v>
      </c>
    </row>
  </sheetData>
  <sheetProtection/>
  <mergeCells count="16">
    <mergeCell ref="F7:F10"/>
    <mergeCell ref="G7:J7"/>
    <mergeCell ref="G8:G10"/>
    <mergeCell ref="H8:H10"/>
    <mergeCell ref="I8:I10"/>
    <mergeCell ref="J8:J10"/>
    <mergeCell ref="I1:K1"/>
    <mergeCell ref="A30:D30"/>
    <mergeCell ref="A4:K4"/>
    <mergeCell ref="A6:A10"/>
    <mergeCell ref="B6:B10"/>
    <mergeCell ref="C6:C10"/>
    <mergeCell ref="D6:D10"/>
    <mergeCell ref="E6:E10"/>
    <mergeCell ref="F6:J6"/>
    <mergeCell ref="K6:K10"/>
  </mergeCells>
  <printOptions/>
  <pageMargins left="0.75" right="0.75" top="1" bottom="0.4701388888888889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92"/>
  <sheetViews>
    <sheetView tabSelected="1" zoomScale="96" zoomScaleNormal="96" zoomScalePageLayoutView="0" workbookViewId="0" topLeftCell="A81">
      <selection activeCell="A3" sqref="A3:F92"/>
    </sheetView>
  </sheetViews>
  <sheetFormatPr defaultColWidth="9.140625" defaultRowHeight="12.75"/>
  <cols>
    <col min="1" max="1" width="6.8515625" style="1" customWidth="1"/>
    <col min="2" max="2" width="9.57421875" style="1" customWidth="1"/>
    <col min="3" max="3" width="27.421875" style="2" customWidth="1"/>
    <col min="4" max="4" width="16.140625" style="3" customWidth="1"/>
    <col min="5" max="5" width="13.421875" style="3" customWidth="1"/>
    <col min="6" max="6" width="12.28125" style="3" customWidth="1"/>
  </cols>
  <sheetData>
    <row r="3" spans="3:6" ht="40.5" customHeight="1">
      <c r="C3" s="15"/>
      <c r="D3" s="318" t="s">
        <v>499</v>
      </c>
      <c r="E3" s="318"/>
      <c r="F3" s="318"/>
    </row>
    <row r="4" spans="3:4" ht="18">
      <c r="C4" s="4" t="s">
        <v>20</v>
      </c>
      <c r="D4" s="3" t="s">
        <v>498</v>
      </c>
    </row>
    <row r="5" ht="6.75" customHeight="1">
      <c r="C5" s="4"/>
    </row>
    <row r="6" ht="25.5">
      <c r="C6" s="2" t="s">
        <v>22</v>
      </c>
    </row>
    <row r="7" spans="1:6" s="6" customFormat="1" ht="15" customHeight="1">
      <c r="A7" s="322" t="s">
        <v>1</v>
      </c>
      <c r="B7" s="322" t="s">
        <v>23</v>
      </c>
      <c r="C7" s="323" t="s">
        <v>24</v>
      </c>
      <c r="D7" s="324" t="s">
        <v>25</v>
      </c>
      <c r="E7" s="324"/>
      <c r="F7" s="324"/>
    </row>
    <row r="8" spans="1:6" s="6" customFormat="1" ht="15" customHeight="1">
      <c r="A8" s="322"/>
      <c r="B8" s="322"/>
      <c r="C8" s="323"/>
      <c r="D8" s="325" t="s">
        <v>4</v>
      </c>
      <c r="E8" s="326" t="s">
        <v>5</v>
      </c>
      <c r="F8" s="326"/>
    </row>
    <row r="9" spans="1:6" s="6" customFormat="1" ht="93" customHeight="1">
      <c r="A9" s="16"/>
      <c r="B9" s="16"/>
      <c r="C9" s="17"/>
      <c r="D9" s="325"/>
      <c r="E9" s="18" t="s">
        <v>6</v>
      </c>
      <c r="F9" s="19" t="s">
        <v>8</v>
      </c>
    </row>
    <row r="10" spans="1:6" s="10" customFormat="1" ht="7.5" customHeight="1">
      <c r="A10" s="7">
        <v>1</v>
      </c>
      <c r="B10" s="7">
        <v>2</v>
      </c>
      <c r="C10" s="8">
        <v>3</v>
      </c>
      <c r="D10" s="9">
        <v>4</v>
      </c>
      <c r="E10" s="9">
        <v>5</v>
      </c>
      <c r="F10" s="9">
        <v>6</v>
      </c>
    </row>
    <row r="11" spans="1:6" ht="19.5" customHeight="1">
      <c r="A11" s="220" t="s">
        <v>321</v>
      </c>
      <c r="B11" s="220"/>
      <c r="C11" s="201" t="s">
        <v>26</v>
      </c>
      <c r="D11" s="202">
        <f>D13+D12</f>
        <v>3007577</v>
      </c>
      <c r="E11" s="202">
        <f>E13</f>
        <v>1500</v>
      </c>
      <c r="F11" s="202">
        <f>F13</f>
        <v>3006077</v>
      </c>
    </row>
    <row r="12" spans="1:6" ht="27" customHeight="1">
      <c r="A12" s="220"/>
      <c r="B12" s="211" t="s">
        <v>447</v>
      </c>
      <c r="C12" s="212" t="s">
        <v>448</v>
      </c>
      <c r="D12" s="202">
        <v>3006077</v>
      </c>
      <c r="E12" s="202"/>
      <c r="F12" s="202">
        <v>3006077</v>
      </c>
    </row>
    <row r="13" spans="1:6" ht="12.75">
      <c r="A13" s="198"/>
      <c r="B13" s="198" t="s">
        <v>346</v>
      </c>
      <c r="C13" s="203" t="s">
        <v>28</v>
      </c>
      <c r="D13" s="202">
        <v>1500</v>
      </c>
      <c r="E13" s="202">
        <v>1500</v>
      </c>
      <c r="F13" s="202">
        <v>3006077</v>
      </c>
    </row>
    <row r="14" spans="1:6" ht="19.5" customHeight="1">
      <c r="A14" s="200" t="s">
        <v>347</v>
      </c>
      <c r="B14" s="200"/>
      <c r="C14" s="206" t="s">
        <v>29</v>
      </c>
      <c r="D14" s="207">
        <v>10605</v>
      </c>
      <c r="E14" s="207"/>
      <c r="F14" s="207">
        <v>10605</v>
      </c>
    </row>
    <row r="15" spans="1:6" ht="21.75" customHeight="1">
      <c r="A15" s="199"/>
      <c r="B15" s="199" t="s">
        <v>348</v>
      </c>
      <c r="C15" s="204" t="s">
        <v>30</v>
      </c>
      <c r="D15" s="205">
        <v>10605</v>
      </c>
      <c r="E15" s="205"/>
      <c r="F15" s="205">
        <v>10605</v>
      </c>
    </row>
    <row r="16" spans="1:13" s="214" customFormat="1" ht="25.5" customHeight="1">
      <c r="A16" s="220" t="s">
        <v>349</v>
      </c>
      <c r="B16" s="220"/>
      <c r="C16" s="201" t="s">
        <v>31</v>
      </c>
      <c r="D16" s="202">
        <f>D17+D18</f>
        <v>716950</v>
      </c>
      <c r="E16" s="202">
        <f>E17+E18</f>
        <v>716950</v>
      </c>
      <c r="F16" s="202">
        <v>0</v>
      </c>
      <c r="G16" s="234"/>
      <c r="H16" s="234"/>
      <c r="I16" s="234"/>
      <c r="J16" s="234"/>
      <c r="K16" s="234"/>
      <c r="L16" s="234"/>
      <c r="M16" s="234"/>
    </row>
    <row r="17" spans="1:6" ht="19.5" customHeight="1">
      <c r="A17" s="287"/>
      <c r="B17" s="287" t="s">
        <v>350</v>
      </c>
      <c r="C17" s="232" t="s">
        <v>422</v>
      </c>
      <c r="D17" s="233">
        <v>353400</v>
      </c>
      <c r="E17" s="233">
        <v>353400</v>
      </c>
      <c r="F17" s="233">
        <v>0</v>
      </c>
    </row>
    <row r="18" spans="1:6" ht="19.5" customHeight="1">
      <c r="A18" s="198"/>
      <c r="B18" s="198" t="s">
        <v>351</v>
      </c>
      <c r="C18" s="203" t="s">
        <v>32</v>
      </c>
      <c r="D18" s="208">
        <v>363550</v>
      </c>
      <c r="E18" s="208">
        <v>363550</v>
      </c>
      <c r="F18" s="208">
        <v>0</v>
      </c>
    </row>
    <row r="19" spans="1:6" ht="12.75">
      <c r="A19" s="220" t="s">
        <v>352</v>
      </c>
      <c r="B19" s="220"/>
      <c r="C19" s="201" t="s">
        <v>33</v>
      </c>
      <c r="D19" s="202">
        <f>D21+D20</f>
        <v>1887886</v>
      </c>
      <c r="E19" s="202">
        <f>E21</f>
        <v>85000</v>
      </c>
      <c r="F19" s="202">
        <f>F21+F20</f>
        <v>1802886</v>
      </c>
    </row>
    <row r="20" spans="1:6" ht="19.5" customHeight="1">
      <c r="A20" s="198"/>
      <c r="B20" s="198" t="s">
        <v>353</v>
      </c>
      <c r="C20" s="203" t="s">
        <v>34</v>
      </c>
      <c r="D20" s="208">
        <v>500000</v>
      </c>
      <c r="E20" s="208">
        <v>0</v>
      </c>
      <c r="F20" s="208">
        <v>500000</v>
      </c>
    </row>
    <row r="21" spans="1:6" ht="19.5" customHeight="1">
      <c r="A21" s="198"/>
      <c r="B21" s="198" t="s">
        <v>354</v>
      </c>
      <c r="C21" s="203" t="s">
        <v>35</v>
      </c>
      <c r="D21" s="208">
        <v>1387886</v>
      </c>
      <c r="E21" s="208">
        <v>85000</v>
      </c>
      <c r="F21" s="208">
        <v>1302886</v>
      </c>
    </row>
    <row r="22" spans="1:6" s="20" customFormat="1" ht="19.5" customHeight="1">
      <c r="A22" s="220" t="s">
        <v>355</v>
      </c>
      <c r="B22" s="220"/>
      <c r="C22" s="201" t="s">
        <v>37</v>
      </c>
      <c r="D22" s="202">
        <f>D23</f>
        <v>17000</v>
      </c>
      <c r="E22" s="202">
        <f>E23</f>
        <v>17000</v>
      </c>
      <c r="F22" s="202">
        <f>F23</f>
        <v>0</v>
      </c>
    </row>
    <row r="23" spans="1:6" ht="19.5" customHeight="1">
      <c r="A23" s="198"/>
      <c r="B23" s="198" t="s">
        <v>356</v>
      </c>
      <c r="C23" s="203" t="s">
        <v>36</v>
      </c>
      <c r="D23" s="208">
        <v>17000</v>
      </c>
      <c r="E23" s="208">
        <v>17000</v>
      </c>
      <c r="F23" s="208">
        <v>0</v>
      </c>
    </row>
    <row r="24" spans="1:6" ht="12.75">
      <c r="A24" s="220" t="s">
        <v>357</v>
      </c>
      <c r="B24" s="198"/>
      <c r="C24" s="201" t="s">
        <v>38</v>
      </c>
      <c r="D24" s="202">
        <f>D25</f>
        <v>45000</v>
      </c>
      <c r="E24" s="202">
        <v>45000</v>
      </c>
      <c r="F24" s="202">
        <f>F25</f>
        <v>0</v>
      </c>
    </row>
    <row r="25" spans="1:6" ht="27.75" customHeight="1">
      <c r="A25" s="198"/>
      <c r="B25" s="198" t="s">
        <v>358</v>
      </c>
      <c r="C25" s="203" t="s">
        <v>39</v>
      </c>
      <c r="D25" s="208">
        <v>45000</v>
      </c>
      <c r="E25" s="208">
        <v>45000</v>
      </c>
      <c r="F25" s="208"/>
    </row>
    <row r="26" spans="1:6" ht="12.75">
      <c r="A26" s="220" t="s">
        <v>359</v>
      </c>
      <c r="B26" s="220"/>
      <c r="C26" s="201" t="s">
        <v>40</v>
      </c>
      <c r="D26" s="202">
        <f>D29+D27+D28</f>
        <v>177200</v>
      </c>
      <c r="E26" s="202">
        <f>E29+E27+E28</f>
        <v>177200</v>
      </c>
      <c r="F26" s="202">
        <f>F29+F27+F28</f>
        <v>0</v>
      </c>
    </row>
    <row r="27" spans="1:6" ht="24.75" customHeight="1">
      <c r="A27" s="220"/>
      <c r="B27" s="198" t="s">
        <v>360</v>
      </c>
      <c r="C27" s="203" t="s">
        <v>41</v>
      </c>
      <c r="D27" s="208">
        <v>122200</v>
      </c>
      <c r="E27" s="208">
        <v>122200</v>
      </c>
      <c r="F27" s="208">
        <v>0</v>
      </c>
    </row>
    <row r="28" spans="1:6" ht="24.75" customHeight="1">
      <c r="A28" s="198"/>
      <c r="B28" s="198" t="s">
        <v>361</v>
      </c>
      <c r="C28" s="203" t="s">
        <v>424</v>
      </c>
      <c r="D28" s="208">
        <v>30000</v>
      </c>
      <c r="E28" s="208">
        <v>30000</v>
      </c>
      <c r="F28" s="208">
        <v>0</v>
      </c>
    </row>
    <row r="29" spans="1:6" ht="12.75">
      <c r="A29" s="198"/>
      <c r="B29" s="198" t="s">
        <v>362</v>
      </c>
      <c r="C29" s="203" t="s">
        <v>36</v>
      </c>
      <c r="D29" s="208">
        <v>25000</v>
      </c>
      <c r="E29" s="208">
        <v>25000</v>
      </c>
      <c r="F29" s="208">
        <v>0</v>
      </c>
    </row>
    <row r="30" spans="1:6" ht="19.5" customHeight="1">
      <c r="A30" s="220" t="s">
        <v>363</v>
      </c>
      <c r="B30" s="220"/>
      <c r="C30" s="201" t="s">
        <v>42</v>
      </c>
      <c r="D30" s="202">
        <f>D31+D32+D33+D35+D34</f>
        <v>1633856</v>
      </c>
      <c r="E30" s="202">
        <f>E31+E32+E33+E35+E34</f>
        <v>1622996</v>
      </c>
      <c r="F30" s="202">
        <f>F31+F32+F33+F35</f>
        <v>10860</v>
      </c>
    </row>
    <row r="31" spans="1:6" s="20" customFormat="1" ht="12.75">
      <c r="A31" s="198"/>
      <c r="B31" s="198" t="s">
        <v>364</v>
      </c>
      <c r="C31" s="203" t="s">
        <v>43</v>
      </c>
      <c r="D31" s="208">
        <v>110780</v>
      </c>
      <c r="E31" s="208">
        <v>110780</v>
      </c>
      <c r="F31" s="208">
        <v>0</v>
      </c>
    </row>
    <row r="32" spans="1:6" ht="12.75">
      <c r="A32" s="198"/>
      <c r="B32" s="198" t="s">
        <v>365</v>
      </c>
      <c r="C32" s="203" t="s">
        <v>44</v>
      </c>
      <c r="D32" s="208">
        <v>63600</v>
      </c>
      <c r="E32" s="208">
        <v>63600</v>
      </c>
      <c r="F32" s="208">
        <v>0</v>
      </c>
    </row>
    <row r="33" spans="1:6" ht="12.75">
      <c r="A33" s="198"/>
      <c r="B33" s="198" t="s">
        <v>366</v>
      </c>
      <c r="C33" s="203" t="s">
        <v>45</v>
      </c>
      <c r="D33" s="208">
        <v>1210400</v>
      </c>
      <c r="E33" s="208">
        <v>1210400</v>
      </c>
      <c r="F33" s="208">
        <v>0</v>
      </c>
    </row>
    <row r="34" spans="1:6" ht="51">
      <c r="A34" s="198"/>
      <c r="B34" s="198" t="s">
        <v>367</v>
      </c>
      <c r="C34" s="203" t="s">
        <v>425</v>
      </c>
      <c r="D34" s="208">
        <v>25000</v>
      </c>
      <c r="E34" s="208">
        <v>25000</v>
      </c>
      <c r="F34" s="208">
        <v>0</v>
      </c>
    </row>
    <row r="35" spans="1:6" ht="12.75">
      <c r="A35" s="198"/>
      <c r="B35" s="198" t="s">
        <v>368</v>
      </c>
      <c r="C35" s="203" t="s">
        <v>36</v>
      </c>
      <c r="D35" s="208">
        <v>224076</v>
      </c>
      <c r="E35" s="208">
        <v>213216</v>
      </c>
      <c r="F35" s="208">
        <v>10860</v>
      </c>
    </row>
    <row r="36" spans="1:6" ht="51">
      <c r="A36" s="220" t="s">
        <v>369</v>
      </c>
      <c r="B36" s="220"/>
      <c r="C36" s="201" t="s">
        <v>46</v>
      </c>
      <c r="D36" s="202">
        <f>D37</f>
        <v>832</v>
      </c>
      <c r="E36" s="202">
        <f>E37</f>
        <v>832</v>
      </c>
      <c r="F36" s="202">
        <f>F37</f>
        <v>0</v>
      </c>
    </row>
    <row r="37" spans="1:6" ht="38.25">
      <c r="A37" s="198"/>
      <c r="B37" s="198" t="s">
        <v>370</v>
      </c>
      <c r="C37" s="203" t="s">
        <v>47</v>
      </c>
      <c r="D37" s="208">
        <v>832</v>
      </c>
      <c r="E37" s="208">
        <v>832</v>
      </c>
      <c r="F37" s="208">
        <v>0</v>
      </c>
    </row>
    <row r="38" spans="1:6" ht="25.5">
      <c r="A38" s="220" t="s">
        <v>371</v>
      </c>
      <c r="B38" s="220"/>
      <c r="C38" s="201" t="s">
        <v>48</v>
      </c>
      <c r="D38" s="202">
        <f>D40+D41+D39+D42</f>
        <v>107700</v>
      </c>
      <c r="E38" s="202">
        <f>E40+E41+E39+E42</f>
        <v>49700</v>
      </c>
      <c r="F38" s="202">
        <f>F40+F41+F39</f>
        <v>58000</v>
      </c>
    </row>
    <row r="39" spans="1:6" ht="12.75">
      <c r="A39" s="198"/>
      <c r="B39" s="198" t="s">
        <v>372</v>
      </c>
      <c r="C39" s="203" t="s">
        <v>426</v>
      </c>
      <c r="D39" s="208">
        <v>2000</v>
      </c>
      <c r="E39" s="208">
        <v>2000</v>
      </c>
      <c r="F39" s="202"/>
    </row>
    <row r="40" spans="1:6" ht="12.75">
      <c r="A40" s="198"/>
      <c r="B40" s="198" t="s">
        <v>373</v>
      </c>
      <c r="C40" s="203" t="s">
        <v>427</v>
      </c>
      <c r="D40" s="208">
        <v>100400</v>
      </c>
      <c r="E40" s="208">
        <v>42400</v>
      </c>
      <c r="F40" s="208">
        <v>58000</v>
      </c>
    </row>
    <row r="41" spans="1:6" ht="12.75">
      <c r="A41" s="198"/>
      <c r="B41" s="198" t="s">
        <v>374</v>
      </c>
      <c r="C41" s="203" t="s">
        <v>49</v>
      </c>
      <c r="D41" s="208">
        <v>300</v>
      </c>
      <c r="E41" s="208">
        <v>300</v>
      </c>
      <c r="F41" s="208">
        <v>0</v>
      </c>
    </row>
    <row r="42" spans="1:6" ht="12.75">
      <c r="A42" s="198"/>
      <c r="B42" s="198" t="s">
        <v>375</v>
      </c>
      <c r="C42" s="203" t="s">
        <v>50</v>
      </c>
      <c r="D42" s="208">
        <v>5000</v>
      </c>
      <c r="E42" s="208">
        <v>5000</v>
      </c>
      <c r="F42" s="208">
        <v>0</v>
      </c>
    </row>
    <row r="43" spans="1:6" ht="89.25">
      <c r="A43" s="220" t="s">
        <v>376</v>
      </c>
      <c r="B43" s="220"/>
      <c r="C43" s="201" t="s">
        <v>51</v>
      </c>
      <c r="D43" s="202">
        <f>D44</f>
        <v>48500</v>
      </c>
      <c r="E43" s="202">
        <f>E44</f>
        <v>48500</v>
      </c>
      <c r="F43" s="202">
        <f>F44</f>
        <v>0</v>
      </c>
    </row>
    <row r="44" spans="1:6" ht="38.25">
      <c r="A44" s="198"/>
      <c r="B44" s="198" t="s">
        <v>377</v>
      </c>
      <c r="C44" s="203" t="s">
        <v>428</v>
      </c>
      <c r="D44" s="208">
        <v>48500</v>
      </c>
      <c r="E44" s="208">
        <v>48500</v>
      </c>
      <c r="F44" s="208">
        <v>0</v>
      </c>
    </row>
    <row r="45" spans="1:6" ht="12.75">
      <c r="A45" s="220" t="s">
        <v>378</v>
      </c>
      <c r="B45" s="220"/>
      <c r="C45" s="201" t="s">
        <v>52</v>
      </c>
      <c r="D45" s="202">
        <f>D46</f>
        <v>118000</v>
      </c>
      <c r="E45" s="202">
        <f>E46</f>
        <v>118000</v>
      </c>
      <c r="F45" s="202">
        <f>F46</f>
        <v>0</v>
      </c>
    </row>
    <row r="46" spans="1:6" ht="51">
      <c r="A46" s="198"/>
      <c r="B46" s="198" t="s">
        <v>379</v>
      </c>
      <c r="C46" s="203" t="s">
        <v>429</v>
      </c>
      <c r="D46" s="208">
        <v>118000</v>
      </c>
      <c r="E46" s="208">
        <v>118000</v>
      </c>
      <c r="F46" s="208">
        <v>0</v>
      </c>
    </row>
    <row r="47" spans="1:6" ht="12.75">
      <c r="A47" s="220" t="s">
        <v>380</v>
      </c>
      <c r="B47" s="220"/>
      <c r="C47" s="201" t="s">
        <v>53</v>
      </c>
      <c r="D47" s="202">
        <v>80000</v>
      </c>
      <c r="E47" s="202">
        <f>E48</f>
        <v>80000</v>
      </c>
      <c r="F47" s="202">
        <f>F48</f>
        <v>0</v>
      </c>
    </row>
    <row r="48" spans="1:6" ht="12.75">
      <c r="A48" s="198"/>
      <c r="B48" s="198" t="s">
        <v>381</v>
      </c>
      <c r="C48" s="203" t="s">
        <v>54</v>
      </c>
      <c r="D48" s="208">
        <v>80000</v>
      </c>
      <c r="E48" s="208">
        <v>80000</v>
      </c>
      <c r="F48" s="208">
        <v>0</v>
      </c>
    </row>
    <row r="49" spans="1:6" ht="12.75">
      <c r="A49" s="220" t="s">
        <v>382</v>
      </c>
      <c r="B49" s="220"/>
      <c r="C49" s="201" t="s">
        <v>340</v>
      </c>
      <c r="D49" s="202">
        <f>SUM(D50+D51+D52+D53+D57+D56+D55+D54)</f>
        <v>5391630</v>
      </c>
      <c r="E49" s="202">
        <f>SUM(E50+E51+E52+E53+E57+E56+E55+E54)</f>
        <v>5168630</v>
      </c>
      <c r="F49" s="202">
        <f>SUM(F50+F51+F52+F53+F57+F56+F55+F54)</f>
        <v>223000</v>
      </c>
    </row>
    <row r="50" spans="1:6" ht="12.75">
      <c r="A50" s="198"/>
      <c r="B50" s="198" t="s">
        <v>383</v>
      </c>
      <c r="C50" s="203" t="s">
        <v>55</v>
      </c>
      <c r="D50" s="208">
        <v>2625519</v>
      </c>
      <c r="E50" s="208">
        <v>2490519</v>
      </c>
      <c r="F50" s="208">
        <v>135000</v>
      </c>
    </row>
    <row r="51" spans="1:6" ht="12.75">
      <c r="A51" s="198"/>
      <c r="B51" s="198" t="s">
        <v>384</v>
      </c>
      <c r="C51" s="203" t="s">
        <v>56</v>
      </c>
      <c r="D51" s="208">
        <v>696549</v>
      </c>
      <c r="E51" s="208">
        <v>638549</v>
      </c>
      <c r="F51" s="208">
        <v>58000</v>
      </c>
    </row>
    <row r="52" spans="1:6" ht="12.75">
      <c r="A52" s="198"/>
      <c r="B52" s="198" t="s">
        <v>385</v>
      </c>
      <c r="C52" s="203" t="s">
        <v>57</v>
      </c>
      <c r="D52" s="208">
        <v>1353876</v>
      </c>
      <c r="E52" s="208">
        <v>1353876</v>
      </c>
      <c r="F52" s="208">
        <v>0</v>
      </c>
    </row>
    <row r="53" spans="1:6" ht="12.75">
      <c r="A53" s="198"/>
      <c r="B53" s="198" t="s">
        <v>386</v>
      </c>
      <c r="C53" s="203" t="s">
        <v>58</v>
      </c>
      <c r="D53" s="208">
        <v>356970</v>
      </c>
      <c r="E53" s="208">
        <v>356970</v>
      </c>
      <c r="F53" s="208">
        <v>0</v>
      </c>
    </row>
    <row r="54" spans="1:6" ht="51">
      <c r="A54" s="198"/>
      <c r="B54" s="198" t="s">
        <v>387</v>
      </c>
      <c r="C54" s="203" t="s">
        <v>430</v>
      </c>
      <c r="D54" s="208">
        <v>9762</v>
      </c>
      <c r="E54" s="208">
        <v>9762</v>
      </c>
      <c r="F54" s="208">
        <v>0</v>
      </c>
    </row>
    <row r="55" spans="1:6" ht="25.5">
      <c r="A55" s="198"/>
      <c r="B55" s="198" t="s">
        <v>388</v>
      </c>
      <c r="C55" s="203" t="s">
        <v>59</v>
      </c>
      <c r="D55" s="208">
        <v>25096</v>
      </c>
      <c r="E55" s="208">
        <v>25096</v>
      </c>
      <c r="F55" s="208">
        <v>0</v>
      </c>
    </row>
    <row r="56" spans="1:6" ht="12.75">
      <c r="A56" s="198"/>
      <c r="B56" s="198" t="s">
        <v>389</v>
      </c>
      <c r="C56" s="203" t="s">
        <v>431</v>
      </c>
      <c r="D56" s="208">
        <v>323258</v>
      </c>
      <c r="E56" s="208">
        <v>293258</v>
      </c>
      <c r="F56" s="208">
        <v>30000</v>
      </c>
    </row>
    <row r="57" spans="1:6" ht="12.75">
      <c r="A57" s="198"/>
      <c r="B57" s="198" t="s">
        <v>390</v>
      </c>
      <c r="C57" s="203" t="s">
        <v>36</v>
      </c>
      <c r="D57" s="208">
        <v>600</v>
      </c>
      <c r="E57" s="208">
        <v>600</v>
      </c>
      <c r="F57" s="208">
        <v>0</v>
      </c>
    </row>
    <row r="58" spans="1:6" ht="12.75">
      <c r="A58" s="198"/>
      <c r="B58" s="198"/>
      <c r="C58" s="203"/>
      <c r="D58" s="208"/>
      <c r="E58" s="208"/>
      <c r="F58" s="208"/>
    </row>
    <row r="59" spans="1:6" ht="12.75">
      <c r="A59" s="220" t="s">
        <v>391</v>
      </c>
      <c r="B59" s="220"/>
      <c r="C59" s="201" t="s">
        <v>60</v>
      </c>
      <c r="D59" s="202">
        <f>D60+D61+D62</f>
        <v>115400</v>
      </c>
      <c r="E59" s="202">
        <f>E60+E61+E62</f>
        <v>115400</v>
      </c>
      <c r="F59" s="202">
        <f>F60+F61+F62</f>
        <v>0</v>
      </c>
    </row>
    <row r="60" spans="1:6" ht="12.75">
      <c r="A60" s="220"/>
      <c r="B60" s="198" t="s">
        <v>392</v>
      </c>
      <c r="C60" s="203" t="s">
        <v>432</v>
      </c>
      <c r="D60" s="208">
        <v>2400</v>
      </c>
      <c r="E60" s="208">
        <v>2400</v>
      </c>
      <c r="F60" s="208"/>
    </row>
    <row r="61" spans="1:6" ht="12.75">
      <c r="A61" s="198"/>
      <c r="B61" s="198" t="s">
        <v>393</v>
      </c>
      <c r="C61" s="203" t="s">
        <v>61</v>
      </c>
      <c r="D61" s="208">
        <v>2000</v>
      </c>
      <c r="E61" s="208">
        <v>2000</v>
      </c>
      <c r="F61" s="208">
        <v>0</v>
      </c>
    </row>
    <row r="62" spans="1:6" ht="25.5">
      <c r="A62" s="198"/>
      <c r="B62" s="198" t="s">
        <v>394</v>
      </c>
      <c r="C62" s="203" t="s">
        <v>62</v>
      </c>
      <c r="D62" s="208">
        <v>111000</v>
      </c>
      <c r="E62" s="208">
        <v>111000</v>
      </c>
      <c r="F62" s="208">
        <v>0</v>
      </c>
    </row>
    <row r="63" spans="1:6" ht="12.75">
      <c r="A63" s="220" t="s">
        <v>395</v>
      </c>
      <c r="B63" s="220"/>
      <c r="C63" s="201" t="s">
        <v>63</v>
      </c>
      <c r="D63" s="202">
        <f>D64+D65+D66+D67+D69+D70+D73+D68</f>
        <v>1813160</v>
      </c>
      <c r="E63" s="202">
        <f>E64+E65+E66+E67+E69+E70+E73+E68</f>
        <v>1639460</v>
      </c>
      <c r="F63" s="202">
        <f>F64+F65+F66+F67+F69+F70+F73</f>
        <v>173700</v>
      </c>
    </row>
    <row r="64" spans="1:6" ht="63.75">
      <c r="A64" s="198"/>
      <c r="B64" s="198" t="s">
        <v>396</v>
      </c>
      <c r="C64" s="203" t="s">
        <v>433</v>
      </c>
      <c r="D64" s="208">
        <v>1246370</v>
      </c>
      <c r="E64" s="208">
        <v>1246370</v>
      </c>
      <c r="F64" s="208">
        <v>0</v>
      </c>
    </row>
    <row r="65" spans="1:6" ht="76.5">
      <c r="A65" s="198"/>
      <c r="B65" s="198" t="s">
        <v>397</v>
      </c>
      <c r="C65" s="203" t="s">
        <v>434</v>
      </c>
      <c r="D65" s="208">
        <v>8400</v>
      </c>
      <c r="E65" s="208">
        <v>8400</v>
      </c>
      <c r="F65" s="208">
        <v>0</v>
      </c>
    </row>
    <row r="66" spans="1:6" ht="38.25">
      <c r="A66" s="198"/>
      <c r="B66" s="198" t="s">
        <v>398</v>
      </c>
      <c r="C66" s="203" t="s">
        <v>65</v>
      </c>
      <c r="D66" s="208">
        <v>69000</v>
      </c>
      <c r="E66" s="208">
        <v>69000</v>
      </c>
      <c r="F66" s="208">
        <v>0</v>
      </c>
    </row>
    <row r="67" spans="1:6" ht="12.75">
      <c r="A67" s="198"/>
      <c r="B67" s="198" t="s">
        <v>399</v>
      </c>
      <c r="C67" s="203" t="s">
        <v>66</v>
      </c>
      <c r="D67" s="208">
        <v>3000</v>
      </c>
      <c r="E67" s="208">
        <v>3000</v>
      </c>
      <c r="F67" s="208">
        <v>0</v>
      </c>
    </row>
    <row r="68" spans="1:6" ht="12.75">
      <c r="A68" s="198"/>
      <c r="B68" s="198" t="s">
        <v>400</v>
      </c>
      <c r="C68" s="203" t="s">
        <v>436</v>
      </c>
      <c r="D68" s="208">
        <v>100000</v>
      </c>
      <c r="E68" s="208">
        <v>100000</v>
      </c>
      <c r="F68" s="208">
        <v>0</v>
      </c>
    </row>
    <row r="69" spans="1:6" ht="12.75">
      <c r="A69" s="198"/>
      <c r="B69" s="198" t="s">
        <v>401</v>
      </c>
      <c r="C69" s="203" t="s">
        <v>67</v>
      </c>
      <c r="D69" s="208">
        <v>164090</v>
      </c>
      <c r="E69" s="208">
        <v>164090</v>
      </c>
      <c r="F69" s="208">
        <v>0</v>
      </c>
    </row>
    <row r="70" spans="1:6" ht="38.25">
      <c r="A70" s="198"/>
      <c r="B70" s="198" t="s">
        <v>402</v>
      </c>
      <c r="C70" s="203" t="s">
        <v>437</v>
      </c>
      <c r="D70" s="208">
        <f>SUM(D71:D72)</f>
        <v>11600</v>
      </c>
      <c r="E70" s="208">
        <f>SUM(E71:E72)</f>
        <v>11600</v>
      </c>
      <c r="F70" s="208">
        <f>SUM(F71:F72)</f>
        <v>0</v>
      </c>
    </row>
    <row r="71" spans="1:6" ht="12.75">
      <c r="A71" s="198"/>
      <c r="B71" s="198"/>
      <c r="C71" s="203" t="s">
        <v>435</v>
      </c>
      <c r="D71" s="208">
        <v>10000</v>
      </c>
      <c r="E71" s="208">
        <v>10000</v>
      </c>
      <c r="F71" s="208"/>
    </row>
    <row r="72" spans="1:6" ht="25.5">
      <c r="A72" s="198"/>
      <c r="B72" s="198"/>
      <c r="C72" s="203" t="s">
        <v>423</v>
      </c>
      <c r="D72" s="208">
        <v>1600</v>
      </c>
      <c r="E72" s="208">
        <v>1600</v>
      </c>
      <c r="F72" s="208"/>
    </row>
    <row r="73" spans="1:6" ht="12.75">
      <c r="A73" s="198"/>
      <c r="B73" s="198" t="s">
        <v>403</v>
      </c>
      <c r="C73" s="203" t="s">
        <v>36</v>
      </c>
      <c r="D73" s="208">
        <v>210700</v>
      </c>
      <c r="E73" s="208">
        <v>37000</v>
      </c>
      <c r="F73" s="208">
        <v>173700</v>
      </c>
    </row>
    <row r="74" spans="1:6" ht="25.5">
      <c r="A74" s="220" t="s">
        <v>404</v>
      </c>
      <c r="B74" s="220"/>
      <c r="C74" s="201" t="s">
        <v>68</v>
      </c>
      <c r="D74" s="202">
        <f>SUM(D75+D76+D77+D78)</f>
        <v>356927</v>
      </c>
      <c r="E74" s="202">
        <f>SUM(E75+E76+E77+E78)</f>
        <v>356927</v>
      </c>
      <c r="F74" s="202">
        <f>SUM(F75+F76+F77+F78)</f>
        <v>0</v>
      </c>
    </row>
    <row r="75" spans="1:6" ht="12.75">
      <c r="A75" s="198"/>
      <c r="B75" s="198" t="s">
        <v>405</v>
      </c>
      <c r="C75" s="203" t="s">
        <v>438</v>
      </c>
      <c r="D75" s="208">
        <v>139427</v>
      </c>
      <c r="E75" s="208">
        <v>139427</v>
      </c>
      <c r="F75" s="208">
        <v>0</v>
      </c>
    </row>
    <row r="76" spans="1:6" ht="51">
      <c r="A76" s="198"/>
      <c r="B76" s="198" t="s">
        <v>406</v>
      </c>
      <c r="C76" s="203" t="s">
        <v>439</v>
      </c>
      <c r="D76" s="208">
        <v>1000</v>
      </c>
      <c r="E76" s="208">
        <v>1000</v>
      </c>
      <c r="F76" s="208">
        <v>0</v>
      </c>
    </row>
    <row r="77" spans="1:6" ht="12.75">
      <c r="A77" s="198"/>
      <c r="B77" s="198" t="s">
        <v>407</v>
      </c>
      <c r="C77" s="203" t="s">
        <v>440</v>
      </c>
      <c r="D77" s="208">
        <v>25000</v>
      </c>
      <c r="E77" s="208">
        <v>25000</v>
      </c>
      <c r="F77" s="208">
        <v>0</v>
      </c>
    </row>
    <row r="78" spans="1:6" ht="25.5">
      <c r="A78" s="198"/>
      <c r="B78" s="198" t="s">
        <v>408</v>
      </c>
      <c r="C78" s="203" t="s">
        <v>441</v>
      </c>
      <c r="D78" s="208">
        <v>191500</v>
      </c>
      <c r="E78" s="208">
        <v>191500</v>
      </c>
      <c r="F78" s="208">
        <v>0</v>
      </c>
    </row>
    <row r="79" spans="1:6" ht="25.5">
      <c r="A79" s="220" t="s">
        <v>409</v>
      </c>
      <c r="B79" s="220"/>
      <c r="C79" s="201" t="s">
        <v>69</v>
      </c>
      <c r="D79" s="202">
        <f>SUM(D80+D81+D82+D83+D84)</f>
        <v>2910615</v>
      </c>
      <c r="E79" s="202">
        <f>SUM(E80+E81+E82+E83+E84)</f>
        <v>1221150</v>
      </c>
      <c r="F79" s="202">
        <f>SUM(F80+F81+F82+F83+F84)</f>
        <v>1689465</v>
      </c>
    </row>
    <row r="80" spans="1:6" ht="25.5">
      <c r="A80" s="198"/>
      <c r="B80" s="198" t="s">
        <v>410</v>
      </c>
      <c r="C80" s="203" t="s">
        <v>70</v>
      </c>
      <c r="D80" s="208">
        <v>456750</v>
      </c>
      <c r="E80" s="208">
        <v>456750</v>
      </c>
      <c r="F80" s="208"/>
    </row>
    <row r="81" spans="1:6" ht="12.75">
      <c r="A81" s="198"/>
      <c r="B81" s="198" t="s">
        <v>411</v>
      </c>
      <c r="C81" s="203" t="s">
        <v>71</v>
      </c>
      <c r="D81" s="208">
        <v>1753465</v>
      </c>
      <c r="E81" s="208">
        <v>64000</v>
      </c>
      <c r="F81" s="208">
        <v>1689465</v>
      </c>
    </row>
    <row r="82" spans="1:6" ht="25.5">
      <c r="A82" s="198"/>
      <c r="B82" s="198" t="s">
        <v>412</v>
      </c>
      <c r="C82" s="203" t="s">
        <v>442</v>
      </c>
      <c r="D82" s="208">
        <v>18000</v>
      </c>
      <c r="E82" s="208">
        <v>18000</v>
      </c>
      <c r="F82" s="208">
        <v>0</v>
      </c>
    </row>
    <row r="83" spans="1:6" ht="12.75">
      <c r="A83" s="198"/>
      <c r="B83" s="198" t="s">
        <v>413</v>
      </c>
      <c r="C83" s="203" t="s">
        <v>72</v>
      </c>
      <c r="D83" s="208">
        <v>235000</v>
      </c>
      <c r="E83" s="208">
        <v>235000</v>
      </c>
      <c r="F83" s="208">
        <v>0</v>
      </c>
    </row>
    <row r="84" spans="1:6" ht="12.75">
      <c r="A84" s="198"/>
      <c r="B84" s="198" t="s">
        <v>414</v>
      </c>
      <c r="C84" s="203" t="s">
        <v>36</v>
      </c>
      <c r="D84" s="208">
        <v>447400</v>
      </c>
      <c r="E84" s="208">
        <v>447400</v>
      </c>
      <c r="F84" s="208">
        <v>0</v>
      </c>
    </row>
    <row r="85" spans="1:6" ht="25.5">
      <c r="A85" s="220" t="s">
        <v>415</v>
      </c>
      <c r="B85" s="220"/>
      <c r="C85" s="201" t="s">
        <v>73</v>
      </c>
      <c r="D85" s="202">
        <f>D86+D87+D88</f>
        <v>185000</v>
      </c>
      <c r="E85" s="202">
        <f>E86+E87+E88</f>
        <v>185000</v>
      </c>
      <c r="F85" s="202">
        <f>F86+F87+F88</f>
        <v>0</v>
      </c>
    </row>
    <row r="86" spans="1:6" ht="25.5">
      <c r="A86" s="198"/>
      <c r="B86" s="198" t="s">
        <v>416</v>
      </c>
      <c r="C86" s="203" t="s">
        <v>443</v>
      </c>
      <c r="D86" s="208">
        <v>95000</v>
      </c>
      <c r="E86" s="208">
        <v>95000</v>
      </c>
      <c r="F86" s="208">
        <v>0</v>
      </c>
    </row>
    <row r="87" spans="1:6" ht="25.5">
      <c r="A87" s="198"/>
      <c r="B87" s="198" t="s">
        <v>417</v>
      </c>
      <c r="C87" s="203" t="s">
        <v>444</v>
      </c>
      <c r="D87" s="208">
        <v>5000</v>
      </c>
      <c r="E87" s="208">
        <v>5000</v>
      </c>
      <c r="F87" s="208">
        <v>0</v>
      </c>
    </row>
    <row r="88" spans="1:6" ht="12.75">
      <c r="A88" s="198"/>
      <c r="B88" s="198" t="s">
        <v>418</v>
      </c>
      <c r="C88" s="203" t="s">
        <v>74</v>
      </c>
      <c r="D88" s="208">
        <v>85000</v>
      </c>
      <c r="E88" s="208">
        <v>85000</v>
      </c>
      <c r="F88" s="208">
        <v>0</v>
      </c>
    </row>
    <row r="89" spans="1:6" ht="12.75">
      <c r="A89" s="220" t="s">
        <v>419</v>
      </c>
      <c r="B89" s="220"/>
      <c r="C89" s="201" t="s">
        <v>75</v>
      </c>
      <c r="D89" s="202">
        <f>D90+D91</f>
        <v>262500</v>
      </c>
      <c r="E89" s="202">
        <f>E90+E91</f>
        <v>262500</v>
      </c>
      <c r="F89" s="202">
        <f>F90+F91</f>
        <v>0</v>
      </c>
    </row>
    <row r="90" spans="1:6" ht="25.5">
      <c r="A90" s="198"/>
      <c r="B90" s="198" t="s">
        <v>420</v>
      </c>
      <c r="C90" s="203" t="s">
        <v>445</v>
      </c>
      <c r="D90" s="208">
        <v>222500</v>
      </c>
      <c r="E90" s="208">
        <v>222500</v>
      </c>
      <c r="F90" s="208">
        <v>0</v>
      </c>
    </row>
    <row r="91" spans="1:6" ht="25.5">
      <c r="A91" s="197"/>
      <c r="B91" s="197" t="s">
        <v>421</v>
      </c>
      <c r="C91" s="203" t="s">
        <v>446</v>
      </c>
      <c r="D91" s="208">
        <v>40000</v>
      </c>
      <c r="E91" s="208">
        <v>40000</v>
      </c>
      <c r="F91" s="208">
        <v>0</v>
      </c>
    </row>
    <row r="92" spans="1:6" ht="12.75" customHeight="1">
      <c r="A92" s="319" t="s">
        <v>449</v>
      </c>
      <c r="B92" s="320"/>
      <c r="C92" s="321"/>
      <c r="D92" s="209">
        <f>D11+D14+D16+D19+D22+D24+D26+D30+D36+D38+D43+D45+D47+D49+D59+D63+D74+D79+D85+D89</f>
        <v>18886338</v>
      </c>
      <c r="E92" s="209">
        <f>E11+E14+E16+E19+E22+E24+E26+E30+E36+E38+E43+E45+E47+E49+E59+E63+E74+E79+E85+E89</f>
        <v>11911745</v>
      </c>
      <c r="F92" s="209">
        <f>F11+F14+F16+F19+G92+F22+F24+F26+F30+F36+F38+F43+F45+F49+F59+F63+F74+F79+F85+F89</f>
        <v>6974593</v>
      </c>
    </row>
  </sheetData>
  <sheetProtection/>
  <mergeCells count="8">
    <mergeCell ref="D3:F3"/>
    <mergeCell ref="A92:C92"/>
    <mergeCell ref="A7:A8"/>
    <mergeCell ref="B7:B8"/>
    <mergeCell ref="C7:C8"/>
    <mergeCell ref="D7:F7"/>
    <mergeCell ref="D8:D9"/>
    <mergeCell ref="E8:F8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4"/>
  <sheetViews>
    <sheetView zoomScale="96" zoomScaleNormal="96" zoomScalePageLayoutView="0" workbookViewId="0" topLeftCell="D1">
      <selection activeCell="I2" sqref="I2"/>
    </sheetView>
  </sheetViews>
  <sheetFormatPr defaultColWidth="9.140625" defaultRowHeight="12.75"/>
  <cols>
    <col min="1" max="1" width="5.57421875" style="21" customWidth="1"/>
    <col min="2" max="2" width="6.8515625" style="21" customWidth="1"/>
    <col min="3" max="3" width="7.7109375" style="21" customWidth="1"/>
    <col min="4" max="4" width="16.421875" style="21" customWidth="1"/>
    <col min="5" max="5" width="10.421875" style="21" customWidth="1"/>
    <col min="6" max="6" width="12.00390625" style="21" customWidth="1"/>
    <col min="7" max="7" width="11.421875" style="21" customWidth="1"/>
    <col min="8" max="8" width="12.421875" style="21" customWidth="1"/>
    <col min="9" max="10" width="10.140625" style="21" customWidth="1"/>
    <col min="11" max="11" width="12.57421875" style="21" customWidth="1"/>
    <col min="12" max="12" width="14.421875" style="21" customWidth="1"/>
    <col min="13" max="13" width="9.8515625" style="21" customWidth="1"/>
    <col min="14" max="14" width="9.57421875" style="21" customWidth="1"/>
    <col min="15" max="15" width="16.7109375" style="21" customWidth="1"/>
    <col min="16" max="16384" width="9.140625" style="21" customWidth="1"/>
  </cols>
  <sheetData>
    <row r="1" spans="11:13" ht="30" customHeight="1">
      <c r="K1" s="350" t="s">
        <v>514</v>
      </c>
      <c r="L1" s="350"/>
      <c r="M1" s="350"/>
    </row>
    <row r="2" ht="12.75">
      <c r="M2" s="21" t="s">
        <v>176</v>
      </c>
    </row>
    <row r="3" ht="9.75" customHeight="1"/>
    <row r="4" spans="1:15" ht="17.25" customHeight="1">
      <c r="A4" s="352" t="s">
        <v>230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5" ht="10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69"/>
    </row>
    <row r="6" spans="1:15" s="129" customFormat="1" ht="19.5" customHeight="1">
      <c r="A6" s="313" t="s">
        <v>97</v>
      </c>
      <c r="B6" s="313" t="s">
        <v>1</v>
      </c>
      <c r="C6" s="313" t="s">
        <v>212</v>
      </c>
      <c r="D6" s="314" t="s">
        <v>231</v>
      </c>
      <c r="E6" s="314" t="s">
        <v>232</v>
      </c>
      <c r="F6" s="314" t="s">
        <v>214</v>
      </c>
      <c r="G6" s="314" t="s">
        <v>233</v>
      </c>
      <c r="H6" s="314" t="s">
        <v>193</v>
      </c>
      <c r="I6" s="314"/>
      <c r="J6" s="314"/>
      <c r="K6" s="314"/>
      <c r="L6" s="314"/>
      <c r="M6" s="314"/>
      <c r="N6" s="314"/>
      <c r="O6" s="314" t="s">
        <v>215</v>
      </c>
    </row>
    <row r="7" spans="1:15" s="129" customFormat="1" ht="19.5" customHeight="1">
      <c r="A7" s="313"/>
      <c r="B7" s="313"/>
      <c r="C7" s="313"/>
      <c r="D7" s="314"/>
      <c r="E7" s="314"/>
      <c r="F7" s="314"/>
      <c r="G7" s="314"/>
      <c r="H7" s="314" t="s">
        <v>234</v>
      </c>
      <c r="I7" s="314" t="s">
        <v>217</v>
      </c>
      <c r="J7" s="314"/>
      <c r="K7" s="314"/>
      <c r="L7" s="314"/>
      <c r="M7" s="314" t="s">
        <v>235</v>
      </c>
      <c r="N7" s="314" t="s">
        <v>236</v>
      </c>
      <c r="O7" s="314"/>
    </row>
    <row r="8" spans="1:15" s="129" customFormat="1" ht="29.25" customHeight="1">
      <c r="A8" s="313"/>
      <c r="B8" s="313"/>
      <c r="C8" s="313"/>
      <c r="D8" s="314"/>
      <c r="E8" s="314"/>
      <c r="F8" s="314"/>
      <c r="G8" s="314"/>
      <c r="H8" s="314"/>
      <c r="I8" s="314" t="s">
        <v>218</v>
      </c>
      <c r="J8" s="371" t="s">
        <v>237</v>
      </c>
      <c r="K8" s="314" t="s">
        <v>238</v>
      </c>
      <c r="L8" s="314" t="s">
        <v>221</v>
      </c>
      <c r="M8" s="314"/>
      <c r="N8" s="314"/>
      <c r="O8" s="314"/>
    </row>
    <row r="9" spans="1:15" s="129" customFormat="1" ht="19.5" customHeight="1">
      <c r="A9" s="313"/>
      <c r="B9" s="313"/>
      <c r="C9" s="313"/>
      <c r="D9" s="314"/>
      <c r="E9" s="314"/>
      <c r="F9" s="314"/>
      <c r="G9" s="314"/>
      <c r="H9" s="314"/>
      <c r="I9" s="314"/>
      <c r="J9" s="371"/>
      <c r="K9" s="314"/>
      <c r="L9" s="314"/>
      <c r="M9" s="314"/>
      <c r="N9" s="314"/>
      <c r="O9" s="314"/>
    </row>
    <row r="10" spans="1:15" s="129" customFormat="1" ht="19.5" customHeight="1">
      <c r="A10" s="313"/>
      <c r="B10" s="313"/>
      <c r="C10" s="313"/>
      <c r="D10" s="314"/>
      <c r="E10" s="314"/>
      <c r="F10" s="314"/>
      <c r="G10" s="314"/>
      <c r="H10" s="314"/>
      <c r="I10" s="314"/>
      <c r="J10" s="371"/>
      <c r="K10" s="314"/>
      <c r="L10" s="314"/>
      <c r="M10" s="314"/>
      <c r="N10" s="314"/>
      <c r="O10" s="314"/>
    </row>
    <row r="11" spans="1:15" ht="7.5" customHeight="1">
      <c r="A11" s="194">
        <v>1</v>
      </c>
      <c r="B11" s="194">
        <v>2</v>
      </c>
      <c r="C11" s="194">
        <v>3</v>
      </c>
      <c r="D11" s="194">
        <v>4</v>
      </c>
      <c r="E11" s="194">
        <v>5</v>
      </c>
      <c r="F11" s="194">
        <v>6</v>
      </c>
      <c r="G11" s="194">
        <v>7</v>
      </c>
      <c r="H11" s="194">
        <v>8</v>
      </c>
      <c r="I11" s="194">
        <v>9</v>
      </c>
      <c r="J11" s="194">
        <v>10</v>
      </c>
      <c r="K11" s="194">
        <v>11</v>
      </c>
      <c r="L11" s="194">
        <v>12</v>
      </c>
      <c r="M11" s="194">
        <v>13</v>
      </c>
      <c r="N11" s="194">
        <v>14</v>
      </c>
      <c r="O11" s="194">
        <v>15</v>
      </c>
    </row>
    <row r="12" spans="1:15" ht="138" customHeight="1">
      <c r="A12" s="215" t="s">
        <v>101</v>
      </c>
      <c r="B12" s="181" t="s">
        <v>11</v>
      </c>
      <c r="C12" s="181" t="s">
        <v>27</v>
      </c>
      <c r="D12" s="243" t="s">
        <v>467</v>
      </c>
      <c r="E12" s="181" t="s">
        <v>475</v>
      </c>
      <c r="F12" s="213">
        <v>22126697</v>
      </c>
      <c r="G12" s="213">
        <v>785472</v>
      </c>
      <c r="H12" s="213">
        <v>2911077</v>
      </c>
      <c r="I12" s="213">
        <v>1383077</v>
      </c>
      <c r="J12" s="213">
        <v>1528000</v>
      </c>
      <c r="K12" s="230" t="s">
        <v>222</v>
      </c>
      <c r="L12" s="181"/>
      <c r="M12" s="213">
        <v>3364274</v>
      </c>
      <c r="N12" s="213">
        <v>2986278</v>
      </c>
      <c r="O12" s="181" t="s">
        <v>468</v>
      </c>
    </row>
    <row r="13" spans="1:15" ht="51">
      <c r="A13" s="215" t="s">
        <v>103</v>
      </c>
      <c r="B13" s="181"/>
      <c r="C13" s="181"/>
      <c r="D13" s="181"/>
      <c r="E13" s="181"/>
      <c r="F13" s="213"/>
      <c r="G13" s="213"/>
      <c r="H13" s="213"/>
      <c r="I13" s="213"/>
      <c r="J13" s="213"/>
      <c r="K13" s="230" t="s">
        <v>222</v>
      </c>
      <c r="L13" s="181"/>
      <c r="M13" s="213"/>
      <c r="N13" s="213"/>
      <c r="O13" s="181"/>
    </row>
    <row r="14" spans="1:15" ht="51">
      <c r="A14" s="215" t="s">
        <v>105</v>
      </c>
      <c r="B14" s="181"/>
      <c r="C14" s="181"/>
      <c r="D14" s="181"/>
      <c r="E14" s="181"/>
      <c r="F14" s="213"/>
      <c r="G14" s="213"/>
      <c r="H14" s="213"/>
      <c r="I14" s="213"/>
      <c r="J14" s="213"/>
      <c r="K14" s="230" t="s">
        <v>222</v>
      </c>
      <c r="L14" s="181"/>
      <c r="M14" s="213"/>
      <c r="N14" s="213"/>
      <c r="O14" s="181"/>
    </row>
    <row r="15" spans="1:15" ht="51">
      <c r="A15" s="215" t="s">
        <v>113</v>
      </c>
      <c r="B15" s="181"/>
      <c r="C15" s="181"/>
      <c r="D15" s="181"/>
      <c r="E15" s="181"/>
      <c r="F15" s="213"/>
      <c r="G15" s="213"/>
      <c r="H15" s="213"/>
      <c r="I15" s="213"/>
      <c r="J15" s="213"/>
      <c r="K15" s="230" t="s">
        <v>222</v>
      </c>
      <c r="L15" s="181"/>
      <c r="M15" s="213"/>
      <c r="N15" s="213"/>
      <c r="O15" s="181"/>
    </row>
    <row r="16" spans="1:15" ht="22.5" customHeight="1">
      <c r="A16" s="353" t="s">
        <v>4</v>
      </c>
      <c r="B16" s="353"/>
      <c r="C16" s="353"/>
      <c r="D16" s="353"/>
      <c r="E16" s="181"/>
      <c r="F16" s="213">
        <v>22126697</v>
      </c>
      <c r="G16" s="213">
        <v>785427</v>
      </c>
      <c r="H16" s="213">
        <v>2911077</v>
      </c>
      <c r="I16" s="213">
        <v>1383077</v>
      </c>
      <c r="J16" s="213">
        <v>1528000</v>
      </c>
      <c r="K16" s="181"/>
      <c r="L16" s="181"/>
      <c r="M16" s="213">
        <v>3364274</v>
      </c>
      <c r="N16" s="213">
        <v>2986278</v>
      </c>
      <c r="O16" s="255" t="s">
        <v>224</v>
      </c>
    </row>
    <row r="18" ht="12.75">
      <c r="A18" s="21" t="s">
        <v>225</v>
      </c>
    </row>
    <row r="19" ht="12.75">
      <c r="A19" s="21" t="s">
        <v>226</v>
      </c>
    </row>
    <row r="20" ht="12.75">
      <c r="A20" s="21" t="s">
        <v>227</v>
      </c>
    </row>
    <row r="21" ht="12.75">
      <c r="A21" s="21" t="s">
        <v>228</v>
      </c>
    </row>
    <row r="22" ht="12.75">
      <c r="A22" s="21" t="s">
        <v>239</v>
      </c>
    </row>
    <row r="23" ht="12.75">
      <c r="A23" s="33" t="s">
        <v>240</v>
      </c>
    </row>
    <row r="24" ht="12.75">
      <c r="A24" s="21" t="s">
        <v>240</v>
      </c>
    </row>
  </sheetData>
  <sheetProtection/>
  <mergeCells count="20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K1:M1"/>
    <mergeCell ref="A16:D16"/>
    <mergeCell ref="H7:H10"/>
    <mergeCell ref="I7:L7"/>
    <mergeCell ref="M7:M10"/>
    <mergeCell ref="N7:N10"/>
    <mergeCell ref="I8:I10"/>
    <mergeCell ref="J8:J10"/>
    <mergeCell ref="K8:K10"/>
    <mergeCell ref="L8:L10"/>
  </mergeCells>
  <printOptions horizontalCentered="1" verticalCentered="1"/>
  <pageMargins left="0.39375" right="0.39375" top="0.5513888888888889" bottom="0.5118055555555555" header="0.5118055555555555" footer="0.5118055555555555"/>
  <pageSetup horizontalDpi="300" verticalDpi="3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7"/>
  <sheetViews>
    <sheetView zoomScale="96" zoomScaleNormal="96" zoomScalePageLayoutView="0" workbookViewId="0" topLeftCell="C1">
      <selection activeCell="H3" sqref="H2:H3"/>
    </sheetView>
  </sheetViews>
  <sheetFormatPr defaultColWidth="10.28125" defaultRowHeight="12.75"/>
  <cols>
    <col min="1" max="1" width="3.57421875" style="131" customWidth="1"/>
    <col min="2" max="2" width="17.7109375" style="131" customWidth="1"/>
    <col min="3" max="3" width="13.00390625" style="131" customWidth="1"/>
    <col min="4" max="4" width="10.57421875" style="131" customWidth="1"/>
    <col min="5" max="5" width="12.00390625" style="131" customWidth="1"/>
    <col min="6" max="6" width="9.140625" style="131" customWidth="1"/>
    <col min="7" max="7" width="7.28125" style="131" customWidth="1"/>
    <col min="8" max="8" width="7.8515625" style="131" customWidth="1"/>
    <col min="9" max="9" width="8.7109375" style="131" customWidth="1"/>
    <col min="10" max="11" width="7.7109375" style="131" customWidth="1"/>
    <col min="12" max="12" width="9.7109375" style="131" customWidth="1"/>
    <col min="13" max="13" width="11.7109375" style="131" customWidth="1"/>
    <col min="14" max="14" width="12.421875" style="131" customWidth="1"/>
    <col min="15" max="15" width="8.28125" style="131" customWidth="1"/>
    <col min="16" max="16" width="8.140625" style="131" customWidth="1"/>
    <col min="17" max="17" width="8.7109375" style="131" customWidth="1"/>
    <col min="18" max="16384" width="10.28125" style="131" customWidth="1"/>
  </cols>
  <sheetData>
    <row r="1" spans="11:14" ht="29.25" customHeight="1">
      <c r="K1" s="372" t="s">
        <v>515</v>
      </c>
      <c r="L1" s="373"/>
      <c r="M1" s="373"/>
      <c r="N1" s="373"/>
    </row>
    <row r="2" ht="12.75">
      <c r="N2" s="132" t="s">
        <v>155</v>
      </c>
    </row>
    <row r="4" spans="1:17" ht="12.75">
      <c r="A4" s="390" t="s">
        <v>241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</row>
    <row r="6" spans="1:17" ht="12.75" customHeight="1">
      <c r="A6" s="388" t="s">
        <v>97</v>
      </c>
      <c r="B6" s="388" t="s">
        <v>242</v>
      </c>
      <c r="C6" s="389" t="s">
        <v>243</v>
      </c>
      <c r="D6" s="389" t="s">
        <v>244</v>
      </c>
      <c r="E6" s="389" t="s">
        <v>245</v>
      </c>
      <c r="F6" s="388" t="s">
        <v>7</v>
      </c>
      <c r="G6" s="388"/>
      <c r="H6" s="388" t="s">
        <v>193</v>
      </c>
      <c r="I6" s="388"/>
      <c r="J6" s="388"/>
      <c r="K6" s="388"/>
      <c r="L6" s="388"/>
      <c r="M6" s="388"/>
      <c r="N6" s="388"/>
      <c r="O6" s="388"/>
      <c r="P6" s="388"/>
      <c r="Q6" s="388"/>
    </row>
    <row r="7" spans="1:17" ht="12.75" customHeight="1">
      <c r="A7" s="388"/>
      <c r="B7" s="388"/>
      <c r="C7" s="389"/>
      <c r="D7" s="389"/>
      <c r="E7" s="389"/>
      <c r="F7" s="389" t="s">
        <v>246</v>
      </c>
      <c r="G7" s="389" t="s">
        <v>247</v>
      </c>
      <c r="H7" s="388" t="s">
        <v>248</v>
      </c>
      <c r="I7" s="388"/>
      <c r="J7" s="388"/>
      <c r="K7" s="388"/>
      <c r="L7" s="388"/>
      <c r="M7" s="388"/>
      <c r="N7" s="388"/>
      <c r="O7" s="388"/>
      <c r="P7" s="388"/>
      <c r="Q7" s="388"/>
    </row>
    <row r="8" spans="1:17" ht="12.75" customHeight="1">
      <c r="A8" s="388"/>
      <c r="B8" s="388"/>
      <c r="C8" s="389"/>
      <c r="D8" s="389"/>
      <c r="E8" s="389"/>
      <c r="F8" s="389"/>
      <c r="G8" s="389"/>
      <c r="H8" s="389" t="s">
        <v>249</v>
      </c>
      <c r="I8" s="388" t="s">
        <v>148</v>
      </c>
      <c r="J8" s="388"/>
      <c r="K8" s="388"/>
      <c r="L8" s="388"/>
      <c r="M8" s="388"/>
      <c r="N8" s="388"/>
      <c r="O8" s="388"/>
      <c r="P8" s="388"/>
      <c r="Q8" s="388"/>
    </row>
    <row r="9" spans="1:17" ht="14.25" customHeight="1">
      <c r="A9" s="388"/>
      <c r="B9" s="388"/>
      <c r="C9" s="389"/>
      <c r="D9" s="389"/>
      <c r="E9" s="389"/>
      <c r="F9" s="389"/>
      <c r="G9" s="389"/>
      <c r="H9" s="389"/>
      <c r="I9" s="388" t="s">
        <v>250</v>
      </c>
      <c r="J9" s="388"/>
      <c r="K9" s="388"/>
      <c r="L9" s="388"/>
      <c r="M9" s="388" t="s">
        <v>251</v>
      </c>
      <c r="N9" s="388"/>
      <c r="O9" s="388"/>
      <c r="P9" s="388"/>
      <c r="Q9" s="388"/>
    </row>
    <row r="10" spans="1:17" ht="12.75" customHeight="1">
      <c r="A10" s="388"/>
      <c r="B10" s="388"/>
      <c r="C10" s="389"/>
      <c r="D10" s="389"/>
      <c r="E10" s="389"/>
      <c r="F10" s="389"/>
      <c r="G10" s="389"/>
      <c r="H10" s="389"/>
      <c r="I10" s="389" t="s">
        <v>252</v>
      </c>
      <c r="J10" s="388" t="s">
        <v>253</v>
      </c>
      <c r="K10" s="388"/>
      <c r="L10" s="388"/>
      <c r="M10" s="389" t="s">
        <v>254</v>
      </c>
      <c r="N10" s="389" t="s">
        <v>253</v>
      </c>
      <c r="O10" s="389"/>
      <c r="P10" s="389"/>
      <c r="Q10" s="389"/>
    </row>
    <row r="11" spans="1:17" ht="48" customHeight="1">
      <c r="A11" s="388"/>
      <c r="B11" s="388"/>
      <c r="C11" s="389"/>
      <c r="D11" s="389"/>
      <c r="E11" s="389"/>
      <c r="F11" s="389"/>
      <c r="G11" s="389"/>
      <c r="H11" s="389"/>
      <c r="I11" s="389"/>
      <c r="J11" s="133" t="s">
        <v>255</v>
      </c>
      <c r="K11" s="133" t="s">
        <v>256</v>
      </c>
      <c r="L11" s="133" t="s">
        <v>257</v>
      </c>
      <c r="M11" s="389"/>
      <c r="N11" s="133" t="s">
        <v>258</v>
      </c>
      <c r="O11" s="133" t="s">
        <v>259</v>
      </c>
      <c r="P11" s="133" t="s">
        <v>256</v>
      </c>
      <c r="Q11" s="133" t="s">
        <v>260</v>
      </c>
    </row>
    <row r="12" spans="1:17" ht="7.5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4">
        <v>7</v>
      </c>
      <c r="H12" s="134">
        <v>8</v>
      </c>
      <c r="I12" s="134">
        <v>9</v>
      </c>
      <c r="J12" s="134">
        <v>10</v>
      </c>
      <c r="K12" s="134">
        <v>11</v>
      </c>
      <c r="L12" s="134">
        <v>12</v>
      </c>
      <c r="M12" s="134">
        <v>13</v>
      </c>
      <c r="N12" s="134">
        <v>14</v>
      </c>
      <c r="O12" s="134">
        <v>15</v>
      </c>
      <c r="P12" s="134">
        <v>16</v>
      </c>
      <c r="Q12" s="134">
        <v>17</v>
      </c>
    </row>
    <row r="13" spans="1:17" s="138" customFormat="1" ht="11.25">
      <c r="A13" s="135">
        <v>1</v>
      </c>
      <c r="B13" s="136" t="s">
        <v>261</v>
      </c>
      <c r="C13" s="385" t="s">
        <v>224</v>
      </c>
      <c r="D13" s="385"/>
      <c r="E13" s="137">
        <f>E18+E27</f>
        <v>539690</v>
      </c>
      <c r="F13" s="137">
        <f aca="true" t="shared" si="0" ref="F13:Q13">F18+F27</f>
        <v>269845</v>
      </c>
      <c r="G13" s="137">
        <f t="shared" si="0"/>
        <v>269845</v>
      </c>
      <c r="H13" s="137">
        <f t="shared" si="0"/>
        <v>539690</v>
      </c>
      <c r="I13" s="137">
        <f t="shared" si="0"/>
        <v>269845</v>
      </c>
      <c r="J13" s="137">
        <f t="shared" si="0"/>
        <v>0</v>
      </c>
      <c r="K13" s="137">
        <f t="shared" si="0"/>
        <v>0</v>
      </c>
      <c r="L13" s="137">
        <f t="shared" si="0"/>
        <v>269845</v>
      </c>
      <c r="M13" s="137">
        <f t="shared" si="0"/>
        <v>269845</v>
      </c>
      <c r="N13" s="137">
        <f t="shared" si="0"/>
        <v>269845</v>
      </c>
      <c r="O13" s="137">
        <f t="shared" si="0"/>
        <v>0</v>
      </c>
      <c r="P13" s="137">
        <f t="shared" si="0"/>
        <v>0</v>
      </c>
      <c r="Q13" s="137">
        <f t="shared" si="0"/>
        <v>0</v>
      </c>
    </row>
    <row r="14" spans="1:17" s="140" customFormat="1" ht="14.25">
      <c r="A14" s="386" t="s">
        <v>262</v>
      </c>
      <c r="B14" s="139" t="s">
        <v>263</v>
      </c>
      <c r="C14" s="387" t="s">
        <v>471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</row>
    <row r="15" spans="1:17" ht="12.75">
      <c r="A15" s="386"/>
      <c r="B15" s="141" t="s">
        <v>264</v>
      </c>
      <c r="C15" s="380" t="s">
        <v>473</v>
      </c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</row>
    <row r="16" spans="1:17" ht="12.75">
      <c r="A16" s="386"/>
      <c r="B16" s="141" t="s">
        <v>265</v>
      </c>
      <c r="C16" s="380" t="s">
        <v>474</v>
      </c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</row>
    <row r="17" spans="1:17" ht="12.75">
      <c r="A17" s="386"/>
      <c r="B17" s="141" t="s">
        <v>266</v>
      </c>
      <c r="C17" s="379" t="s">
        <v>472</v>
      </c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</row>
    <row r="18" spans="1:17" ht="21.75" customHeight="1">
      <c r="A18" s="386"/>
      <c r="B18" s="141" t="s">
        <v>267</v>
      </c>
      <c r="C18" s="142"/>
      <c r="D18" s="307" t="s">
        <v>488</v>
      </c>
      <c r="E18" s="142">
        <v>539690</v>
      </c>
      <c r="F18" s="142">
        <v>269845</v>
      </c>
      <c r="G18" s="142">
        <v>269845</v>
      </c>
      <c r="H18" s="142">
        <v>539690</v>
      </c>
      <c r="I18" s="142">
        <v>269845</v>
      </c>
      <c r="J18" s="142"/>
      <c r="K18" s="142"/>
      <c r="L18" s="142">
        <v>269845</v>
      </c>
      <c r="M18" s="142">
        <v>269845</v>
      </c>
      <c r="N18" s="142">
        <v>269845</v>
      </c>
      <c r="O18" s="142"/>
      <c r="P18" s="142"/>
      <c r="Q18" s="142"/>
    </row>
    <row r="19" spans="1:17" ht="11.25">
      <c r="A19" s="386"/>
      <c r="B19" s="141" t="s">
        <v>268</v>
      </c>
      <c r="C19" s="142"/>
      <c r="D19" s="143">
        <v>6058</v>
      </c>
      <c r="E19" s="142">
        <v>539690</v>
      </c>
      <c r="F19" s="142">
        <v>269845</v>
      </c>
      <c r="G19" s="142">
        <v>269845</v>
      </c>
      <c r="H19" s="142">
        <v>539690</v>
      </c>
      <c r="I19" s="142">
        <v>269845</v>
      </c>
      <c r="J19" s="142"/>
      <c r="K19" s="142"/>
      <c r="L19" s="142">
        <v>269845</v>
      </c>
      <c r="M19" s="142">
        <v>269845</v>
      </c>
      <c r="N19" s="142">
        <v>269845</v>
      </c>
      <c r="O19" s="142"/>
      <c r="P19" s="142"/>
      <c r="Q19" s="142"/>
    </row>
    <row r="20" spans="1:17" ht="11.25">
      <c r="A20" s="386"/>
      <c r="B20" s="141" t="s">
        <v>235</v>
      </c>
      <c r="C20" s="142"/>
      <c r="D20" s="143">
        <v>6059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 ht="11.25">
      <c r="A21" s="386"/>
      <c r="B21" s="141" t="s">
        <v>236</v>
      </c>
      <c r="C21" s="142"/>
      <c r="D21" s="143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7" ht="11.25">
      <c r="A22" s="386"/>
      <c r="B22" s="141" t="s">
        <v>269</v>
      </c>
      <c r="C22" s="142"/>
      <c r="D22" s="143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1:17" ht="13.5" customHeight="1">
      <c r="A23" s="376" t="s">
        <v>270</v>
      </c>
      <c r="B23" s="141" t="s">
        <v>263</v>
      </c>
      <c r="C23" s="377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</row>
    <row r="24" spans="1:17" ht="12.75">
      <c r="A24" s="376"/>
      <c r="B24" s="141" t="s">
        <v>264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</row>
    <row r="25" spans="1:17" ht="12.75">
      <c r="A25" s="376"/>
      <c r="B25" s="141" t="s">
        <v>265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</row>
    <row r="26" spans="1:17" ht="12.75">
      <c r="A26" s="376"/>
      <c r="B26" s="141" t="s">
        <v>266</v>
      </c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</row>
    <row r="27" spans="1:17" ht="11.25">
      <c r="A27" s="376"/>
      <c r="B27" s="141" t="s">
        <v>267</v>
      </c>
      <c r="C27" s="144"/>
      <c r="D27" s="145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5"/>
      <c r="P27" s="145"/>
      <c r="Q27" s="145"/>
    </row>
    <row r="28" spans="1:17" ht="11.25">
      <c r="A28" s="376"/>
      <c r="B28" s="141" t="s">
        <v>268</v>
      </c>
      <c r="C28" s="256"/>
      <c r="D28" s="146"/>
      <c r="E28" s="144"/>
      <c r="F28" s="144"/>
      <c r="G28" s="144"/>
      <c r="H28" s="256"/>
      <c r="I28" s="256"/>
      <c r="J28" s="256"/>
      <c r="K28" s="256"/>
      <c r="L28" s="256"/>
      <c r="M28" s="146"/>
      <c r="N28" s="146"/>
      <c r="O28" s="146"/>
      <c r="P28" s="146"/>
      <c r="Q28" s="146"/>
    </row>
    <row r="29" spans="1:17" ht="11.25">
      <c r="A29" s="376"/>
      <c r="B29" s="141" t="s">
        <v>235</v>
      </c>
      <c r="C29" s="256"/>
      <c r="D29" s="256"/>
      <c r="E29" s="144"/>
      <c r="F29" s="144"/>
      <c r="G29" s="144"/>
      <c r="H29" s="256"/>
      <c r="I29" s="256"/>
      <c r="J29" s="256"/>
      <c r="K29" s="256"/>
      <c r="L29" s="256"/>
      <c r="M29" s="146"/>
      <c r="N29" s="146"/>
      <c r="O29" s="146"/>
      <c r="P29" s="146"/>
      <c r="Q29" s="146"/>
    </row>
    <row r="30" spans="1:17" ht="11.25">
      <c r="A30" s="376"/>
      <c r="B30" s="141" t="s">
        <v>236</v>
      </c>
      <c r="C30" s="146"/>
      <c r="D30" s="146"/>
      <c r="E30" s="145"/>
      <c r="F30" s="145"/>
      <c r="G30" s="145"/>
      <c r="H30" s="146"/>
      <c r="I30" s="146"/>
      <c r="J30" s="146"/>
      <c r="K30" s="146"/>
      <c r="L30" s="146"/>
      <c r="M30" s="146"/>
      <c r="N30" s="146"/>
      <c r="O30" s="146"/>
      <c r="P30" s="146"/>
      <c r="Q30" s="146"/>
    </row>
    <row r="31" spans="1:17" ht="11.25">
      <c r="A31" s="376"/>
      <c r="B31" s="141" t="s">
        <v>271</v>
      </c>
      <c r="C31" s="146"/>
      <c r="D31" s="146"/>
      <c r="E31" s="145"/>
      <c r="F31" s="145"/>
      <c r="G31" s="145"/>
      <c r="H31" s="146"/>
      <c r="I31" s="146"/>
      <c r="J31" s="146"/>
      <c r="K31" s="146"/>
      <c r="L31" s="146"/>
      <c r="M31" s="146"/>
      <c r="N31" s="146"/>
      <c r="O31" s="146"/>
      <c r="P31" s="146"/>
      <c r="Q31" s="146"/>
    </row>
    <row r="32" spans="1:17" s="138" customFormat="1" ht="11.25">
      <c r="A32" s="147">
        <v>2</v>
      </c>
      <c r="B32" s="148" t="s">
        <v>274</v>
      </c>
      <c r="C32" s="382" t="s">
        <v>224</v>
      </c>
      <c r="D32" s="382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</row>
    <row r="33" spans="1:17" ht="11.25">
      <c r="A33" s="376" t="s">
        <v>275</v>
      </c>
      <c r="B33" s="141" t="s">
        <v>263</v>
      </c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</row>
    <row r="34" spans="1:17" ht="11.25">
      <c r="A34" s="376"/>
      <c r="B34" s="141" t="s">
        <v>264</v>
      </c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</row>
    <row r="35" spans="1:17" ht="11.25">
      <c r="A35" s="376"/>
      <c r="B35" s="141" t="s">
        <v>265</v>
      </c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</row>
    <row r="36" spans="1:17" ht="11.25">
      <c r="A36" s="376"/>
      <c r="B36" s="141" t="s">
        <v>266</v>
      </c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</row>
    <row r="37" spans="1:17" ht="11.25">
      <c r="A37" s="376"/>
      <c r="B37" s="141" t="s">
        <v>267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1:17" ht="11.25">
      <c r="A38" s="376"/>
      <c r="B38" s="141" t="s">
        <v>268</v>
      </c>
      <c r="C38" s="146"/>
      <c r="D38" s="146"/>
      <c r="E38" s="145"/>
      <c r="F38" s="145"/>
      <c r="G38" s="145"/>
      <c r="H38" s="146"/>
      <c r="I38" s="146"/>
      <c r="J38" s="146"/>
      <c r="K38" s="146"/>
      <c r="L38" s="146"/>
      <c r="M38" s="146"/>
      <c r="N38" s="146"/>
      <c r="O38" s="146"/>
      <c r="P38" s="146"/>
      <c r="Q38" s="146"/>
    </row>
    <row r="39" spans="1:17" ht="11.25">
      <c r="A39" s="376"/>
      <c r="B39" s="141" t="s">
        <v>235</v>
      </c>
      <c r="C39" s="146"/>
      <c r="D39" s="146"/>
      <c r="E39" s="145"/>
      <c r="F39" s="145"/>
      <c r="G39" s="145"/>
      <c r="H39" s="146"/>
      <c r="I39" s="146"/>
      <c r="J39" s="146"/>
      <c r="K39" s="146"/>
      <c r="L39" s="146"/>
      <c r="M39" s="146"/>
      <c r="N39" s="146"/>
      <c r="O39" s="146"/>
      <c r="P39" s="146"/>
      <c r="Q39" s="146"/>
    </row>
    <row r="40" spans="1:17" ht="11.25">
      <c r="A40" s="376"/>
      <c r="B40" s="141" t="s">
        <v>236</v>
      </c>
      <c r="C40" s="146"/>
      <c r="D40" s="146"/>
      <c r="E40" s="145"/>
      <c r="F40" s="145"/>
      <c r="G40" s="145"/>
      <c r="H40" s="146"/>
      <c r="I40" s="146"/>
      <c r="J40" s="146"/>
      <c r="K40" s="146"/>
      <c r="L40" s="146"/>
      <c r="M40" s="146"/>
      <c r="N40" s="146"/>
      <c r="O40" s="146"/>
      <c r="P40" s="146"/>
      <c r="Q40" s="146"/>
    </row>
    <row r="41" spans="1:17" ht="11.25">
      <c r="A41" s="376"/>
      <c r="B41" s="141" t="s">
        <v>271</v>
      </c>
      <c r="C41" s="146"/>
      <c r="D41" s="146"/>
      <c r="E41" s="145"/>
      <c r="F41" s="145"/>
      <c r="G41" s="145"/>
      <c r="H41" s="146"/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17" ht="11.25">
      <c r="A42" s="150" t="s">
        <v>276</v>
      </c>
      <c r="B42" s="151" t="s">
        <v>273</v>
      </c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</row>
    <row r="43" spans="1:17" s="138" customFormat="1" ht="15" customHeight="1">
      <c r="A43" s="374" t="s">
        <v>277</v>
      </c>
      <c r="B43" s="374"/>
      <c r="C43" s="375" t="s">
        <v>224</v>
      </c>
      <c r="D43" s="375"/>
      <c r="E43" s="142">
        <v>539690</v>
      </c>
      <c r="F43" s="142">
        <v>269845</v>
      </c>
      <c r="G43" s="142">
        <v>269845</v>
      </c>
      <c r="H43" s="142">
        <v>539690</v>
      </c>
      <c r="I43" s="142">
        <v>269845</v>
      </c>
      <c r="J43" s="142"/>
      <c r="K43" s="142"/>
      <c r="L43" s="142">
        <v>269845</v>
      </c>
      <c r="M43" s="142">
        <v>269845</v>
      </c>
      <c r="N43" s="142">
        <v>269845</v>
      </c>
      <c r="O43" s="142"/>
      <c r="P43" s="142"/>
      <c r="Q43" s="142"/>
    </row>
    <row r="45" spans="1:10" ht="11.25">
      <c r="A45" s="381" t="s">
        <v>278</v>
      </c>
      <c r="B45" s="381"/>
      <c r="C45" s="381"/>
      <c r="D45" s="381"/>
      <c r="E45" s="381"/>
      <c r="F45" s="381"/>
      <c r="G45" s="381"/>
      <c r="H45" s="381"/>
      <c r="I45" s="381"/>
      <c r="J45" s="381"/>
    </row>
    <row r="46" spans="1:10" ht="11.25">
      <c r="A46" s="152" t="s">
        <v>279</v>
      </c>
      <c r="B46" s="152"/>
      <c r="C46" s="152"/>
      <c r="D46" s="152"/>
      <c r="E46" s="152"/>
      <c r="F46" s="152"/>
      <c r="G46" s="152"/>
      <c r="H46" s="152"/>
      <c r="I46" s="152"/>
      <c r="J46" s="152"/>
    </row>
    <row r="47" spans="1:5" ht="11.25">
      <c r="A47" s="152"/>
      <c r="B47" s="152"/>
      <c r="C47" s="152"/>
      <c r="D47" s="152"/>
      <c r="E47" s="152"/>
    </row>
  </sheetData>
  <sheetProtection/>
  <mergeCells count="38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8:H11"/>
    <mergeCell ref="I8:Q8"/>
    <mergeCell ref="I9:L9"/>
    <mergeCell ref="M9:Q9"/>
    <mergeCell ref="I10:I11"/>
    <mergeCell ref="J10:L10"/>
    <mergeCell ref="M10:M11"/>
    <mergeCell ref="N10:Q10"/>
    <mergeCell ref="A45:J45"/>
    <mergeCell ref="C32:D32"/>
    <mergeCell ref="A33:A41"/>
    <mergeCell ref="C33:Q36"/>
    <mergeCell ref="C42:Q42"/>
    <mergeCell ref="C13:D13"/>
    <mergeCell ref="A14:A22"/>
    <mergeCell ref="C14:Q14"/>
    <mergeCell ref="C15:Q15"/>
    <mergeCell ref="C16:Q16"/>
    <mergeCell ref="K1:N1"/>
    <mergeCell ref="A43:B43"/>
    <mergeCell ref="C43:D43"/>
    <mergeCell ref="A23:A31"/>
    <mergeCell ref="C23:Q23"/>
    <mergeCell ref="C24:Q24"/>
    <mergeCell ref="C25:Q25"/>
    <mergeCell ref="C26:Q26"/>
    <mergeCell ref="C17:Q17"/>
    <mergeCell ref="H7:Q7"/>
  </mergeCells>
  <printOptions/>
  <pageMargins left="0.75" right="0.75" top="1" bottom="1" header="0.5118055555555555" footer="0.5118055555555555"/>
  <pageSetup horizontalDpi="300" verticalDpi="3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36"/>
  <sheetViews>
    <sheetView zoomScale="96" zoomScaleNormal="96" zoomScalePageLayoutView="0" workbookViewId="0" topLeftCell="A1">
      <selection activeCell="I22" sqref="I22"/>
    </sheetView>
  </sheetViews>
  <sheetFormatPr defaultColWidth="9.140625" defaultRowHeight="12.75"/>
  <cols>
    <col min="1" max="1" width="7.421875" style="0" customWidth="1"/>
    <col min="2" max="2" width="60.57421875" style="0" customWidth="1"/>
    <col min="3" max="3" width="11.00390625" style="153" customWidth="1"/>
    <col min="4" max="4" width="10.140625" style="153" customWidth="1"/>
    <col min="5" max="5" width="11.00390625" style="153" customWidth="1"/>
    <col min="6" max="6" width="10.7109375" style="153" customWidth="1"/>
    <col min="7" max="7" width="11.00390625" style="153" customWidth="1"/>
    <col min="8" max="8" width="10.57421875" style="153" customWidth="1"/>
    <col min="9" max="9" width="11.140625" style="153" customWidth="1"/>
    <col min="10" max="10" width="8.8515625" style="153" customWidth="1"/>
    <col min="11" max="11" width="10.00390625" style="153" customWidth="1"/>
  </cols>
  <sheetData>
    <row r="2" spans="1:9" ht="18">
      <c r="A2" s="366" t="s">
        <v>280</v>
      </c>
      <c r="B2" s="366"/>
      <c r="C2" s="366"/>
      <c r="D2" s="366"/>
      <c r="E2" s="366"/>
      <c r="F2" s="366"/>
      <c r="G2" s="366"/>
      <c r="H2" s="366"/>
      <c r="I2" s="366"/>
    </row>
    <row r="4" spans="1:11" s="32" customFormat="1" ht="35.25" customHeight="1">
      <c r="A4" s="391" t="s">
        <v>97</v>
      </c>
      <c r="B4" s="391" t="s">
        <v>178</v>
      </c>
      <c r="C4" s="392" t="s">
        <v>281</v>
      </c>
      <c r="D4" s="393" t="s">
        <v>282</v>
      </c>
      <c r="E4" s="393"/>
      <c r="F4" s="393"/>
      <c r="G4" s="393"/>
      <c r="H4" s="393"/>
      <c r="I4" s="393"/>
      <c r="J4" s="393"/>
      <c r="K4" s="393"/>
    </row>
    <row r="5" spans="1:11" s="32" customFormat="1" ht="23.25" customHeight="1">
      <c r="A5" s="391"/>
      <c r="B5" s="391"/>
      <c r="C5" s="392"/>
      <c r="D5" s="155" t="s">
        <v>283</v>
      </c>
      <c r="E5" s="154">
        <v>2010</v>
      </c>
      <c r="F5" s="154">
        <v>2011</v>
      </c>
      <c r="G5" s="154">
        <v>2012</v>
      </c>
      <c r="H5" s="154">
        <v>2013</v>
      </c>
      <c r="I5" s="154">
        <v>2014</v>
      </c>
      <c r="J5" s="156">
        <v>2015</v>
      </c>
      <c r="K5" s="156">
        <v>2016</v>
      </c>
    </row>
    <row r="6" spans="1:11" s="160" customFormat="1" ht="8.25">
      <c r="A6" s="157">
        <v>1</v>
      </c>
      <c r="B6" s="157">
        <v>2</v>
      </c>
      <c r="C6" s="158">
        <v>3</v>
      </c>
      <c r="D6" s="158">
        <v>4</v>
      </c>
      <c r="E6" s="158">
        <v>5</v>
      </c>
      <c r="F6" s="158">
        <v>6</v>
      </c>
      <c r="G6" s="158">
        <v>7</v>
      </c>
      <c r="H6" s="158">
        <v>8</v>
      </c>
      <c r="I6" s="158">
        <v>9</v>
      </c>
      <c r="J6" s="159">
        <v>10</v>
      </c>
      <c r="K6" s="159">
        <v>11</v>
      </c>
    </row>
    <row r="7" spans="1:11" s="32" customFormat="1" ht="22.5" customHeight="1">
      <c r="A7" s="161" t="s">
        <v>101</v>
      </c>
      <c r="B7" s="162" t="s">
        <v>284</v>
      </c>
      <c r="C7" s="223">
        <f>C8+C12+C17</f>
        <v>5784279</v>
      </c>
      <c r="D7" s="223"/>
      <c r="E7" s="223">
        <f>E8+E12+E17</f>
        <v>9516421</v>
      </c>
      <c r="F7" s="223">
        <f>F8+F12+F17</f>
        <v>11231921</v>
      </c>
      <c r="G7" s="223">
        <f>G8+G12+G17</f>
        <v>10632330</v>
      </c>
      <c r="H7" s="223">
        <f>H8+H12+H17</f>
        <v>9152330</v>
      </c>
      <c r="I7" s="223">
        <f>I8+I12+I17</f>
        <v>7791330</v>
      </c>
      <c r="J7" s="268"/>
      <c r="K7" s="258"/>
    </row>
    <row r="8" spans="1:11" s="11" customFormat="1" ht="26.25" customHeight="1">
      <c r="A8" s="163" t="s">
        <v>262</v>
      </c>
      <c r="B8" s="164" t="s">
        <v>285</v>
      </c>
      <c r="C8" s="221">
        <f>SUM(C9:C10)</f>
        <v>3009040</v>
      </c>
      <c r="D8" s="221"/>
      <c r="E8" s="221">
        <f>SUM(E9:E10)</f>
        <v>4607279</v>
      </c>
      <c r="F8" s="221">
        <f>SUM(F9:F10)</f>
        <v>8531921</v>
      </c>
      <c r="G8" s="221">
        <f>SUM(G9:G10)</f>
        <v>9232330</v>
      </c>
      <c r="H8" s="221">
        <f>SUM(H9:H10)</f>
        <v>7952330</v>
      </c>
      <c r="I8" s="221">
        <f>SUM(I9:I10)</f>
        <v>6591330</v>
      </c>
      <c r="J8" s="269"/>
      <c r="K8" s="259"/>
    </row>
    <row r="9" spans="1:11" s="11" customFormat="1" ht="15" customHeight="1">
      <c r="A9" s="165" t="s">
        <v>286</v>
      </c>
      <c r="B9" s="166" t="s">
        <v>287</v>
      </c>
      <c r="C9" s="270">
        <v>1048540</v>
      </c>
      <c r="D9" s="271"/>
      <c r="E9" s="270">
        <v>2305540</v>
      </c>
      <c r="F9" s="270">
        <v>3603540</v>
      </c>
      <c r="G9" s="270">
        <v>4303949</v>
      </c>
      <c r="H9" s="272">
        <v>3873949</v>
      </c>
      <c r="I9" s="270">
        <v>3308000</v>
      </c>
      <c r="J9" s="269"/>
      <c r="K9" s="259"/>
    </row>
    <row r="10" spans="1:11" s="11" customFormat="1" ht="15" customHeight="1">
      <c r="A10" s="165" t="s">
        <v>288</v>
      </c>
      <c r="B10" s="166" t="s">
        <v>289</v>
      </c>
      <c r="C10" s="270">
        <v>1960500</v>
      </c>
      <c r="D10" s="271"/>
      <c r="E10" s="270">
        <v>2301739</v>
      </c>
      <c r="F10" s="270">
        <v>4928381</v>
      </c>
      <c r="G10" s="270">
        <v>4928381</v>
      </c>
      <c r="H10" s="272">
        <v>4078381</v>
      </c>
      <c r="I10" s="270">
        <v>3283330</v>
      </c>
      <c r="J10" s="269"/>
      <c r="K10" s="259"/>
    </row>
    <row r="11" spans="1:11" s="11" customFormat="1" ht="15" customHeight="1">
      <c r="A11" s="165" t="s">
        <v>290</v>
      </c>
      <c r="B11" s="166" t="s">
        <v>291</v>
      </c>
      <c r="C11" s="270"/>
      <c r="D11" s="271"/>
      <c r="E11" s="270"/>
      <c r="F11" s="270"/>
      <c r="G11" s="270"/>
      <c r="H11" s="273"/>
      <c r="I11" s="271"/>
      <c r="J11" s="269"/>
      <c r="K11" s="259"/>
    </row>
    <row r="12" spans="1:11" s="20" customFormat="1" ht="25.5" customHeight="1">
      <c r="A12" s="163" t="s">
        <v>270</v>
      </c>
      <c r="B12" s="164" t="s">
        <v>292</v>
      </c>
      <c r="C12" s="221">
        <f>C13+C14</f>
        <v>2775239</v>
      </c>
      <c r="D12" s="274"/>
      <c r="E12" s="221">
        <f>SUM(E13:E14)</f>
        <v>4909142</v>
      </c>
      <c r="F12" s="221">
        <f>SUM(F13:F14)</f>
        <v>2700000</v>
      </c>
      <c r="G12" s="221">
        <f>SUM(G13:G14)</f>
        <v>1400000</v>
      </c>
      <c r="H12" s="221">
        <f>SUM(H13:H14)</f>
        <v>1200000</v>
      </c>
      <c r="I12" s="221">
        <f>SUM(I13:I14)</f>
        <v>1200000</v>
      </c>
      <c r="J12" s="269"/>
      <c r="K12" s="259"/>
    </row>
    <row r="13" spans="1:11" s="11" customFormat="1" ht="15" customHeight="1">
      <c r="A13" s="165" t="s">
        <v>286</v>
      </c>
      <c r="B13" s="166" t="s">
        <v>293</v>
      </c>
      <c r="C13" s="270">
        <v>1528000</v>
      </c>
      <c r="D13" s="271"/>
      <c r="E13" s="270">
        <v>1528000</v>
      </c>
      <c r="F13" s="270">
        <v>1500000</v>
      </c>
      <c r="G13" s="270">
        <v>1000000</v>
      </c>
      <c r="H13" s="272">
        <v>700000</v>
      </c>
      <c r="I13" s="270">
        <v>500000</v>
      </c>
      <c r="J13" s="269"/>
      <c r="K13" s="259"/>
    </row>
    <row r="14" spans="1:11" s="11" customFormat="1" ht="15" customHeight="1">
      <c r="A14" s="165" t="s">
        <v>288</v>
      </c>
      <c r="B14" s="166" t="s">
        <v>294</v>
      </c>
      <c r="C14" s="270">
        <v>1247239</v>
      </c>
      <c r="D14" s="271"/>
      <c r="E14" s="270">
        <v>3381142</v>
      </c>
      <c r="F14" s="270">
        <v>1200000</v>
      </c>
      <c r="G14" s="270">
        <v>400000</v>
      </c>
      <c r="H14" s="272">
        <v>500000</v>
      </c>
      <c r="I14" s="270">
        <v>700000</v>
      </c>
      <c r="J14" s="269"/>
      <c r="K14" s="259"/>
    </row>
    <row r="15" spans="1:11" s="11" customFormat="1" ht="15" customHeight="1">
      <c r="A15" s="165"/>
      <c r="B15" s="167" t="s">
        <v>295</v>
      </c>
      <c r="C15" s="270"/>
      <c r="D15" s="271"/>
      <c r="E15" s="270"/>
      <c r="F15" s="270"/>
      <c r="G15" s="270"/>
      <c r="H15" s="273"/>
      <c r="I15" s="271"/>
      <c r="J15" s="269"/>
      <c r="K15" s="259"/>
    </row>
    <row r="16" spans="1:11" s="11" customFormat="1" ht="15" customHeight="1">
      <c r="A16" s="165" t="s">
        <v>290</v>
      </c>
      <c r="B16" s="166" t="s">
        <v>256</v>
      </c>
      <c r="C16" s="270"/>
      <c r="D16" s="271"/>
      <c r="E16" s="270"/>
      <c r="F16" s="270"/>
      <c r="G16" s="270"/>
      <c r="H16" s="273"/>
      <c r="I16" s="271"/>
      <c r="J16" s="269"/>
      <c r="K16" s="259"/>
    </row>
    <row r="17" spans="1:11" s="11" customFormat="1" ht="24.75" customHeight="1">
      <c r="A17" s="163" t="s">
        <v>272</v>
      </c>
      <c r="B17" s="164" t="s">
        <v>296</v>
      </c>
      <c r="C17" s="275"/>
      <c r="D17" s="276"/>
      <c r="E17" s="275"/>
      <c r="F17" s="275"/>
      <c r="G17" s="275"/>
      <c r="H17" s="277"/>
      <c r="I17" s="276"/>
      <c r="J17" s="269"/>
      <c r="K17" s="259"/>
    </row>
    <row r="18" spans="1:11" s="11" customFormat="1" ht="15" customHeight="1">
      <c r="A18" s="165" t="s">
        <v>286</v>
      </c>
      <c r="B18" s="167" t="s">
        <v>297</v>
      </c>
      <c r="C18" s="278"/>
      <c r="D18" s="279"/>
      <c r="E18" s="278"/>
      <c r="F18" s="278"/>
      <c r="G18" s="278"/>
      <c r="H18" s="280"/>
      <c r="I18" s="279"/>
      <c r="J18" s="269"/>
      <c r="K18" s="259"/>
    </row>
    <row r="19" spans="1:11" s="11" customFormat="1" ht="15" customHeight="1">
      <c r="A19" s="165" t="s">
        <v>288</v>
      </c>
      <c r="B19" s="167" t="s">
        <v>298</v>
      </c>
      <c r="C19" s="278"/>
      <c r="D19" s="279"/>
      <c r="E19" s="278"/>
      <c r="F19" s="278"/>
      <c r="G19" s="278"/>
      <c r="H19" s="280"/>
      <c r="I19" s="279"/>
      <c r="J19" s="269"/>
      <c r="K19" s="259"/>
    </row>
    <row r="20" spans="1:11" s="168" customFormat="1" ht="22.5" customHeight="1">
      <c r="A20" s="161">
        <v>2</v>
      </c>
      <c r="B20" s="162" t="s">
        <v>299</v>
      </c>
      <c r="C20" s="223">
        <v>1337000</v>
      </c>
      <c r="D20" s="281"/>
      <c r="E20" s="223">
        <v>1102500</v>
      </c>
      <c r="F20" s="223">
        <v>2159591</v>
      </c>
      <c r="G20" s="223">
        <v>2570000</v>
      </c>
      <c r="H20" s="223">
        <v>2711000</v>
      </c>
      <c r="I20" s="223">
        <v>2255949</v>
      </c>
      <c r="J20" s="223"/>
      <c r="K20" s="257"/>
    </row>
    <row r="21" spans="1:11" s="168" customFormat="1" ht="24.75" customHeight="1">
      <c r="A21" s="161" t="s">
        <v>275</v>
      </c>
      <c r="B21" s="162" t="s">
        <v>300</v>
      </c>
      <c r="C21" s="223">
        <v>1177000</v>
      </c>
      <c r="D21" s="281"/>
      <c r="E21" s="221">
        <v>984500</v>
      </c>
      <c r="F21" s="221">
        <v>1999591</v>
      </c>
      <c r="G21" s="221">
        <v>2380000</v>
      </c>
      <c r="H21" s="221">
        <v>2561000</v>
      </c>
      <c r="I21" s="221">
        <v>2115949</v>
      </c>
      <c r="J21" s="268"/>
      <c r="K21" s="258"/>
    </row>
    <row r="22" spans="1:11" s="11" customFormat="1" ht="15" customHeight="1">
      <c r="A22" s="165" t="s">
        <v>286</v>
      </c>
      <c r="B22" s="166" t="s">
        <v>301</v>
      </c>
      <c r="C22" s="270">
        <v>1086000</v>
      </c>
      <c r="D22" s="271"/>
      <c r="E22" s="270">
        <v>984500</v>
      </c>
      <c r="F22" s="270">
        <v>1999591</v>
      </c>
      <c r="G22" s="270">
        <v>2380000</v>
      </c>
      <c r="H22" s="273">
        <v>2561000</v>
      </c>
      <c r="I22" s="270">
        <v>2115949</v>
      </c>
      <c r="J22" s="282"/>
      <c r="K22" s="261"/>
    </row>
    <row r="23" spans="1:11" s="11" customFormat="1" ht="15" customHeight="1">
      <c r="A23" s="165" t="s">
        <v>288</v>
      </c>
      <c r="B23" s="166" t="s">
        <v>302</v>
      </c>
      <c r="C23" s="270"/>
      <c r="D23" s="271"/>
      <c r="E23" s="270"/>
      <c r="F23" s="270"/>
      <c r="G23" s="270"/>
      <c r="H23" s="273"/>
      <c r="I23" s="271"/>
      <c r="J23" s="269"/>
      <c r="K23" s="259"/>
    </row>
    <row r="24" spans="1:11" s="11" customFormat="1" ht="15" customHeight="1">
      <c r="A24" s="165" t="s">
        <v>290</v>
      </c>
      <c r="B24" s="166" t="s">
        <v>303</v>
      </c>
      <c r="C24" s="270"/>
      <c r="D24" s="271"/>
      <c r="E24" s="270"/>
      <c r="F24" s="270"/>
      <c r="G24" s="270"/>
      <c r="H24" s="273"/>
      <c r="I24" s="271"/>
      <c r="J24" s="269"/>
      <c r="K24" s="259"/>
    </row>
    <row r="25" spans="1:11" s="11" customFormat="1" ht="26.25" customHeight="1">
      <c r="A25" s="163" t="s">
        <v>276</v>
      </c>
      <c r="B25" s="164" t="s">
        <v>304</v>
      </c>
      <c r="C25" s="270"/>
      <c r="D25" s="271"/>
      <c r="E25" s="270"/>
      <c r="F25" s="270"/>
      <c r="G25" s="270"/>
      <c r="H25" s="273"/>
      <c r="I25" s="271"/>
      <c r="J25" s="269"/>
      <c r="K25" s="259"/>
    </row>
    <row r="26" spans="1:11" s="20" customFormat="1" ht="14.25" customHeight="1">
      <c r="A26" s="163" t="s">
        <v>305</v>
      </c>
      <c r="B26" s="164" t="s">
        <v>306</v>
      </c>
      <c r="C26" s="221">
        <v>160000</v>
      </c>
      <c r="D26" s="274"/>
      <c r="E26" s="221">
        <v>118000</v>
      </c>
      <c r="F26" s="221">
        <v>160000</v>
      </c>
      <c r="G26" s="221">
        <v>190000</v>
      </c>
      <c r="H26" s="283">
        <v>150000</v>
      </c>
      <c r="I26" s="221">
        <v>140000</v>
      </c>
      <c r="J26" s="186"/>
      <c r="K26" s="262"/>
    </row>
    <row r="27" spans="1:11" s="32" customFormat="1" ht="22.5" customHeight="1">
      <c r="A27" s="161" t="s">
        <v>105</v>
      </c>
      <c r="B27" s="162" t="s">
        <v>307</v>
      </c>
      <c r="C27" s="223">
        <v>14060897</v>
      </c>
      <c r="D27" s="281"/>
      <c r="E27" s="223">
        <v>14951196</v>
      </c>
      <c r="F27" s="223">
        <v>16500000</v>
      </c>
      <c r="G27" s="223">
        <v>17600000</v>
      </c>
      <c r="H27" s="284">
        <v>18500000</v>
      </c>
      <c r="I27" s="223">
        <v>19000000</v>
      </c>
      <c r="J27" s="268"/>
      <c r="K27" s="258"/>
    </row>
    <row r="28" spans="1:11" s="125" customFormat="1" ht="22.5" customHeight="1">
      <c r="A28" s="161" t="s">
        <v>113</v>
      </c>
      <c r="B28" s="162" t="s">
        <v>308</v>
      </c>
      <c r="C28" s="223">
        <v>16571511</v>
      </c>
      <c r="D28" s="285"/>
      <c r="E28" s="223">
        <v>18875838</v>
      </c>
      <c r="F28" s="223">
        <v>19500000</v>
      </c>
      <c r="G28" s="223">
        <v>20500000</v>
      </c>
      <c r="H28" s="284">
        <v>21000000</v>
      </c>
      <c r="I28" s="223">
        <v>21600000</v>
      </c>
      <c r="J28" s="286"/>
      <c r="K28" s="263"/>
    </row>
    <row r="29" spans="1:11" s="125" customFormat="1" ht="22.5" customHeight="1">
      <c r="A29" s="161" t="s">
        <v>116</v>
      </c>
      <c r="B29" s="162" t="s">
        <v>309</v>
      </c>
      <c r="C29" s="223">
        <v>-2510614</v>
      </c>
      <c r="D29" s="285"/>
      <c r="E29" s="223">
        <v>-3924642</v>
      </c>
      <c r="F29" s="223">
        <v>-3500000</v>
      </c>
      <c r="G29" s="223">
        <v>-2900000</v>
      </c>
      <c r="H29" s="284">
        <v>-2500000</v>
      </c>
      <c r="I29" s="223">
        <v>-2600000</v>
      </c>
      <c r="J29" s="286"/>
      <c r="K29" s="263"/>
    </row>
    <row r="30" spans="1:11" s="32" customFormat="1" ht="22.5" customHeight="1">
      <c r="A30" s="161" t="s">
        <v>119</v>
      </c>
      <c r="B30" s="162" t="s">
        <v>310</v>
      </c>
      <c r="C30" s="209"/>
      <c r="D30" s="260"/>
      <c r="E30" s="209"/>
      <c r="F30" s="209"/>
      <c r="G30" s="209"/>
      <c r="H30" s="264"/>
      <c r="I30" s="265"/>
      <c r="J30" s="258"/>
      <c r="K30" s="258"/>
    </row>
    <row r="31" spans="1:11" s="11" customFormat="1" ht="15" customHeight="1">
      <c r="A31" s="163" t="s">
        <v>311</v>
      </c>
      <c r="B31" s="169" t="s">
        <v>312</v>
      </c>
      <c r="C31" s="266"/>
      <c r="D31" s="266"/>
      <c r="E31" s="266">
        <f>(E7-E22)/E27*100</f>
        <v>57.06514047438078</v>
      </c>
      <c r="F31" s="266">
        <f>(F7-F22)/F27*100</f>
        <v>55.953515151515155</v>
      </c>
      <c r="G31" s="266">
        <f>(G7-G22)/G27*100</f>
        <v>46.88823863636364</v>
      </c>
      <c r="H31" s="266">
        <f>(H7-H22)/H27*100</f>
        <v>35.62881081081081</v>
      </c>
      <c r="I31" s="266">
        <f>(I7-I22)/I27*100</f>
        <v>29.870426315789473</v>
      </c>
      <c r="J31" s="267"/>
      <c r="K31" s="267"/>
    </row>
    <row r="32" spans="1:11" s="11" customFormat="1" ht="28.5" customHeight="1">
      <c r="A32" s="163" t="s">
        <v>313</v>
      </c>
      <c r="B32" s="169" t="s">
        <v>314</v>
      </c>
      <c r="C32" s="266"/>
      <c r="D32" s="266"/>
      <c r="E32" s="266">
        <f>(E8+E12-E21-E23)/E27*100</f>
        <v>57.06514047438078</v>
      </c>
      <c r="F32" s="266">
        <f>(F8+F12-F21-F23)/F27*100</f>
        <v>55.953515151515155</v>
      </c>
      <c r="G32" s="266">
        <f>(G8+G12-G21-G23)/G27*100</f>
        <v>46.88823863636364</v>
      </c>
      <c r="H32" s="266">
        <f>(H8+H12-H21-H23)/H27*100</f>
        <v>35.62881081081081</v>
      </c>
      <c r="I32" s="266">
        <f>(I8+I12-I21-I23)/I27*100</f>
        <v>29.870426315789473</v>
      </c>
      <c r="J32" s="267"/>
      <c r="K32" s="267"/>
    </row>
    <row r="33" spans="1:11" s="11" customFormat="1" ht="15" customHeight="1">
      <c r="A33" s="163" t="s">
        <v>315</v>
      </c>
      <c r="B33" s="169" t="s">
        <v>316</v>
      </c>
      <c r="C33" s="266"/>
      <c r="D33" s="266"/>
      <c r="E33" s="266">
        <f>E20/E27*100</f>
        <v>7.373992020437696</v>
      </c>
      <c r="F33" s="266">
        <f>F20/F27*100</f>
        <v>13.088430303030302</v>
      </c>
      <c r="G33" s="266">
        <f>G20/G27*100</f>
        <v>14.602272727272728</v>
      </c>
      <c r="H33" s="266">
        <f>H20/H27*100</f>
        <v>14.654054054054056</v>
      </c>
      <c r="I33" s="266">
        <f>I20/I27*100</f>
        <v>11.873415789473684</v>
      </c>
      <c r="J33" s="267"/>
      <c r="K33" s="267"/>
    </row>
    <row r="34" spans="1:11" s="11" customFormat="1" ht="25.5" customHeight="1">
      <c r="A34" s="163" t="s">
        <v>317</v>
      </c>
      <c r="B34" s="169" t="s">
        <v>318</v>
      </c>
      <c r="C34" s="266"/>
      <c r="D34" s="266"/>
      <c r="E34" s="266">
        <f>(E21+E26)/E27*100</f>
        <v>7.373992020437696</v>
      </c>
      <c r="F34" s="266">
        <f>(F21+F26)/F27*100</f>
        <v>13.088430303030302</v>
      </c>
      <c r="G34" s="266">
        <f>(G21+G26)/G27*100</f>
        <v>14.602272727272728</v>
      </c>
      <c r="H34" s="266">
        <f>(H21+H26)/H27*100</f>
        <v>14.654054054054056</v>
      </c>
      <c r="I34" s="266">
        <f>(I21+I26)/I27*100</f>
        <v>11.873415789473684</v>
      </c>
      <c r="J34" s="267"/>
      <c r="K34" s="267"/>
    </row>
    <row r="35" ht="14.25" customHeight="1">
      <c r="A35" s="170" t="s">
        <v>319</v>
      </c>
    </row>
    <row r="36" ht="14.25" customHeight="1">
      <c r="A36" s="170" t="s">
        <v>320</v>
      </c>
    </row>
  </sheetData>
  <sheetProtection/>
  <mergeCells count="5">
    <mergeCell ref="A2:I2"/>
    <mergeCell ref="A4:A5"/>
    <mergeCell ref="B4:B5"/>
    <mergeCell ref="C4:C5"/>
    <mergeCell ref="D4:K4"/>
  </mergeCells>
  <printOptions horizontalCentered="1" verticalCentered="1"/>
  <pageMargins left="0.7875" right="0.7875" top="0.19652777777777777" bottom="0.19652777777777777" header="0.5118055555555555" footer="0.5118055555555555"/>
  <pageSetup horizontalDpi="300" verticalDpi="3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="96" zoomScaleNormal="96" zoomScalePageLayoutView="0" workbookViewId="0" topLeftCell="A1">
      <selection activeCell="E81" sqref="E81"/>
    </sheetView>
  </sheetViews>
  <sheetFormatPr defaultColWidth="9.140625" defaultRowHeight="12.75"/>
  <cols>
    <col min="1" max="1" width="5.57421875" style="21" customWidth="1"/>
    <col min="2" max="2" width="7.140625" style="21" customWidth="1"/>
    <col min="3" max="3" width="20.57421875" style="21" customWidth="1"/>
    <col min="4" max="4" width="11.8515625" style="22" customWidth="1"/>
    <col min="5" max="5" width="12.57421875" style="22" customWidth="1"/>
    <col min="6" max="6" width="11.57421875" style="22" customWidth="1"/>
    <col min="7" max="7" width="11.8515625" style="22" customWidth="1"/>
    <col min="8" max="8" width="10.140625" style="22" customWidth="1"/>
    <col min="9" max="9" width="11.8515625" style="3" customWidth="1"/>
    <col min="10" max="10" width="9.00390625" style="3" customWidth="1"/>
    <col min="12" max="12" width="10.421875" style="3" customWidth="1"/>
  </cols>
  <sheetData>
    <row r="1" spans="1:12" ht="46.5" customHeight="1">
      <c r="A1" s="23"/>
      <c r="B1" s="24"/>
      <c r="C1" s="24"/>
      <c r="D1" s="25"/>
      <c r="E1" s="25"/>
      <c r="F1" s="25"/>
      <c r="G1" s="26"/>
      <c r="H1" s="25"/>
      <c r="I1" s="330" t="s">
        <v>502</v>
      </c>
      <c r="J1" s="330"/>
      <c r="K1" s="330"/>
      <c r="L1" s="330"/>
    </row>
    <row r="2" spans="1:9" ht="17.25" customHeight="1">
      <c r="A2" s="23"/>
      <c r="B2" s="24"/>
      <c r="C2" s="24"/>
      <c r="D2" s="25"/>
      <c r="E2" s="25"/>
      <c r="F2" s="25"/>
      <c r="G2" s="26"/>
      <c r="H2" s="25"/>
      <c r="I2" s="3" t="s">
        <v>76</v>
      </c>
    </row>
    <row r="3" spans="1:6" ht="18">
      <c r="A3" s="27"/>
      <c r="B3" s="27"/>
      <c r="C3" s="27"/>
      <c r="D3" s="28"/>
      <c r="E3" s="28"/>
      <c r="F3" s="28"/>
    </row>
    <row r="4" spans="1:8" ht="12.75">
      <c r="A4" s="14"/>
      <c r="B4" s="14"/>
      <c r="C4" s="14"/>
      <c r="D4" s="29"/>
      <c r="E4" s="30" t="s">
        <v>77</v>
      </c>
      <c r="G4" s="26"/>
      <c r="H4" s="31"/>
    </row>
    <row r="5" spans="1:12" s="11" customFormat="1" ht="20.25" customHeight="1">
      <c r="A5" s="331" t="s">
        <v>1</v>
      </c>
      <c r="B5" s="331" t="s">
        <v>23</v>
      </c>
      <c r="C5" s="331" t="s">
        <v>24</v>
      </c>
      <c r="D5" s="328" t="s">
        <v>4</v>
      </c>
      <c r="E5" s="328" t="s">
        <v>78</v>
      </c>
      <c r="F5" s="328" t="s">
        <v>7</v>
      </c>
      <c r="G5" s="328"/>
      <c r="H5" s="328" t="s">
        <v>79</v>
      </c>
      <c r="I5" s="329" t="s">
        <v>80</v>
      </c>
      <c r="J5" s="328" t="s">
        <v>81</v>
      </c>
      <c r="K5" s="331" t="s">
        <v>82</v>
      </c>
      <c r="L5" s="328" t="s">
        <v>83</v>
      </c>
    </row>
    <row r="6" spans="1:12" s="11" customFormat="1" ht="86.25" customHeight="1">
      <c r="A6" s="331"/>
      <c r="B6" s="331"/>
      <c r="C6" s="331"/>
      <c r="D6" s="328"/>
      <c r="E6" s="328"/>
      <c r="F6" s="217" t="s">
        <v>84</v>
      </c>
      <c r="G6" s="216" t="s">
        <v>85</v>
      </c>
      <c r="H6" s="328"/>
      <c r="I6" s="329"/>
      <c r="J6" s="328"/>
      <c r="K6" s="331"/>
      <c r="L6" s="328"/>
    </row>
    <row r="7" spans="1:12" s="11" customFormat="1" ht="6" customHeight="1">
      <c r="A7" s="218">
        <v>1</v>
      </c>
      <c r="B7" s="218">
        <v>2</v>
      </c>
      <c r="C7" s="218">
        <v>3</v>
      </c>
      <c r="D7" s="219">
        <v>4</v>
      </c>
      <c r="E7" s="219">
        <v>5</v>
      </c>
      <c r="F7" s="219">
        <v>6</v>
      </c>
      <c r="G7" s="219">
        <v>7</v>
      </c>
      <c r="H7" s="219">
        <v>8</v>
      </c>
      <c r="I7" s="219">
        <v>9</v>
      </c>
      <c r="J7" s="219">
        <v>10</v>
      </c>
      <c r="K7" s="218">
        <v>11</v>
      </c>
      <c r="L7" s="219">
        <v>12</v>
      </c>
    </row>
    <row r="8" spans="1:12" s="20" customFormat="1" ht="25.5">
      <c r="A8" s="220" t="s">
        <v>321</v>
      </c>
      <c r="B8" s="220"/>
      <c r="C8" s="201" t="s">
        <v>26</v>
      </c>
      <c r="D8" s="221">
        <f>D9</f>
        <v>1500</v>
      </c>
      <c r="E8" s="221"/>
      <c r="F8" s="221"/>
      <c r="G8" s="221"/>
      <c r="H8" s="221">
        <v>1500</v>
      </c>
      <c r="I8" s="221"/>
      <c r="J8" s="221"/>
      <c r="K8" s="221"/>
      <c r="L8" s="221"/>
    </row>
    <row r="9" spans="1:12" s="11" customFormat="1" ht="12.75">
      <c r="A9" s="198"/>
      <c r="B9" s="198" t="s">
        <v>346</v>
      </c>
      <c r="C9" s="203" t="s">
        <v>28</v>
      </c>
      <c r="D9" s="222">
        <v>1500</v>
      </c>
      <c r="E9" s="222">
        <v>1500</v>
      </c>
      <c r="F9" s="222"/>
      <c r="G9" s="222">
        <v>1500</v>
      </c>
      <c r="H9" s="222"/>
      <c r="I9" s="222"/>
      <c r="J9" s="222"/>
      <c r="K9" s="222"/>
      <c r="L9" s="222"/>
    </row>
    <row r="10" spans="1:12" s="20" customFormat="1" ht="52.5" customHeight="1">
      <c r="A10" s="220" t="s">
        <v>349</v>
      </c>
      <c r="B10" s="220"/>
      <c r="C10" s="201" t="s">
        <v>31</v>
      </c>
      <c r="D10" s="221">
        <f aca="true" t="shared" si="0" ref="D10:I10">D11+D12</f>
        <v>716950</v>
      </c>
      <c r="E10" s="221">
        <f t="shared" si="0"/>
        <v>714500</v>
      </c>
      <c r="F10" s="221">
        <f t="shared" si="0"/>
        <v>222200</v>
      </c>
      <c r="G10" s="221">
        <f t="shared" si="0"/>
        <v>492300</v>
      </c>
      <c r="H10" s="221">
        <f t="shared" si="0"/>
        <v>0</v>
      </c>
      <c r="I10" s="221">
        <f t="shared" si="0"/>
        <v>2450</v>
      </c>
      <c r="J10" s="221"/>
      <c r="K10" s="221"/>
      <c r="L10" s="221"/>
    </row>
    <row r="11" spans="1:12" s="11" customFormat="1" ht="25.5" customHeight="1">
      <c r="A11" s="198"/>
      <c r="B11" s="198" t="s">
        <v>350</v>
      </c>
      <c r="C11" s="203" t="s">
        <v>422</v>
      </c>
      <c r="D11" s="222">
        <v>353400</v>
      </c>
      <c r="E11" s="222">
        <v>352000</v>
      </c>
      <c r="F11" s="222">
        <v>120000</v>
      </c>
      <c r="G11" s="222">
        <v>232000</v>
      </c>
      <c r="H11" s="222"/>
      <c r="I11" s="222">
        <v>1400</v>
      </c>
      <c r="J11" s="222"/>
      <c r="K11" s="222"/>
      <c r="L11" s="222"/>
    </row>
    <row r="12" spans="1:12" s="11" customFormat="1" ht="12.75">
      <c r="A12" s="198"/>
      <c r="B12" s="198" t="s">
        <v>351</v>
      </c>
      <c r="C12" s="203" t="s">
        <v>32</v>
      </c>
      <c r="D12" s="222">
        <v>363550</v>
      </c>
      <c r="E12" s="222">
        <v>362500</v>
      </c>
      <c r="F12" s="222">
        <v>102200</v>
      </c>
      <c r="G12" s="222">
        <v>260300</v>
      </c>
      <c r="H12" s="222"/>
      <c r="I12" s="222">
        <v>1050</v>
      </c>
      <c r="J12" s="222"/>
      <c r="K12" s="222"/>
      <c r="L12" s="222"/>
    </row>
    <row r="13" spans="1:12" s="11" customFormat="1" ht="25.5" customHeight="1">
      <c r="A13" s="220" t="s">
        <v>352</v>
      </c>
      <c r="B13" s="220"/>
      <c r="C13" s="201" t="s">
        <v>33</v>
      </c>
      <c r="D13" s="221">
        <f>D14</f>
        <v>85000</v>
      </c>
      <c r="E13" s="221">
        <f>E14</f>
        <v>85000</v>
      </c>
      <c r="F13" s="221">
        <f>F14</f>
        <v>0</v>
      </c>
      <c r="G13" s="221">
        <f>G14</f>
        <v>85000</v>
      </c>
      <c r="H13" s="222"/>
      <c r="I13" s="222"/>
      <c r="J13" s="222"/>
      <c r="K13" s="222"/>
      <c r="L13" s="222"/>
    </row>
    <row r="14" spans="1:12" s="11" customFormat="1" ht="12.75">
      <c r="A14" s="198"/>
      <c r="B14" s="198" t="s">
        <v>354</v>
      </c>
      <c r="C14" s="203" t="s">
        <v>35</v>
      </c>
      <c r="D14" s="222">
        <v>85000</v>
      </c>
      <c r="E14" s="222">
        <v>85000</v>
      </c>
      <c r="F14" s="222"/>
      <c r="G14" s="222">
        <v>85000</v>
      </c>
      <c r="H14" s="222"/>
      <c r="I14" s="222"/>
      <c r="J14" s="222"/>
      <c r="K14" s="222"/>
      <c r="L14" s="222"/>
    </row>
    <row r="15" spans="1:12" s="20" customFormat="1" ht="12.75">
      <c r="A15" s="220" t="s">
        <v>355</v>
      </c>
      <c r="B15" s="220"/>
      <c r="C15" s="201" t="s">
        <v>37</v>
      </c>
      <c r="D15" s="221">
        <f>D16</f>
        <v>17000</v>
      </c>
      <c r="E15" s="221">
        <f>E16</f>
        <v>17000</v>
      </c>
      <c r="F15" s="221">
        <f>F16</f>
        <v>0</v>
      </c>
      <c r="G15" s="221">
        <f>G16</f>
        <v>17000</v>
      </c>
      <c r="H15" s="221"/>
      <c r="I15" s="221"/>
      <c r="J15" s="221"/>
      <c r="K15" s="221"/>
      <c r="L15" s="221"/>
    </row>
    <row r="16" spans="1:12" s="11" customFormat="1" ht="12.75">
      <c r="A16" s="198"/>
      <c r="B16" s="198" t="s">
        <v>356</v>
      </c>
      <c r="C16" s="203" t="s">
        <v>36</v>
      </c>
      <c r="D16" s="222">
        <v>17000</v>
      </c>
      <c r="E16" s="222">
        <v>17000</v>
      </c>
      <c r="F16" s="222"/>
      <c r="G16" s="222">
        <v>17000</v>
      </c>
      <c r="H16" s="222"/>
      <c r="I16" s="222"/>
      <c r="J16" s="222"/>
      <c r="K16" s="222"/>
      <c r="L16" s="222"/>
    </row>
    <row r="17" spans="1:12" s="20" customFormat="1" ht="25.5" customHeight="1">
      <c r="A17" s="220" t="s">
        <v>357</v>
      </c>
      <c r="B17" s="198"/>
      <c r="C17" s="201" t="s">
        <v>38</v>
      </c>
      <c r="D17" s="221">
        <f>D18</f>
        <v>45000</v>
      </c>
      <c r="E17" s="221">
        <f>E18</f>
        <v>45000</v>
      </c>
      <c r="F17" s="221">
        <f>F18</f>
        <v>0</v>
      </c>
      <c r="G17" s="221">
        <f>G18</f>
        <v>45000</v>
      </c>
      <c r="H17" s="221"/>
      <c r="I17" s="221"/>
      <c r="J17" s="221"/>
      <c r="K17" s="221"/>
      <c r="L17" s="221"/>
    </row>
    <row r="18" spans="1:12" s="11" customFormat="1" ht="25.5" customHeight="1">
      <c r="A18" s="198"/>
      <c r="B18" s="198" t="s">
        <v>358</v>
      </c>
      <c r="C18" s="203" t="s">
        <v>39</v>
      </c>
      <c r="D18" s="222">
        <v>45000</v>
      </c>
      <c r="E18" s="222">
        <v>45000</v>
      </c>
      <c r="F18" s="222"/>
      <c r="G18" s="222">
        <v>45000</v>
      </c>
      <c r="H18" s="222"/>
      <c r="I18" s="222"/>
      <c r="J18" s="222"/>
      <c r="K18" s="222"/>
      <c r="L18" s="222"/>
    </row>
    <row r="19" spans="1:12" s="20" customFormat="1" ht="25.5">
      <c r="A19" s="220" t="s">
        <v>359</v>
      </c>
      <c r="B19" s="220"/>
      <c r="C19" s="201" t="s">
        <v>40</v>
      </c>
      <c r="D19" s="221">
        <f>D22+D20+D21</f>
        <v>177200</v>
      </c>
      <c r="E19" s="221">
        <f>E22+E20+E21</f>
        <v>177200</v>
      </c>
      <c r="F19" s="221">
        <f>F22+F20+F21</f>
        <v>0</v>
      </c>
      <c r="G19" s="221">
        <f>G22+G20+G21</f>
        <v>177200</v>
      </c>
      <c r="H19" s="221"/>
      <c r="I19" s="221"/>
      <c r="J19" s="221"/>
      <c r="K19" s="221"/>
      <c r="L19" s="221"/>
    </row>
    <row r="20" spans="1:12" s="11" customFormat="1" ht="38.25" customHeight="1">
      <c r="A20" s="220"/>
      <c r="B20" s="198" t="s">
        <v>360</v>
      </c>
      <c r="C20" s="203" t="s">
        <v>41</v>
      </c>
      <c r="D20" s="222">
        <v>122200</v>
      </c>
      <c r="E20" s="222">
        <v>122200</v>
      </c>
      <c r="F20" s="222"/>
      <c r="G20" s="222">
        <v>122200</v>
      </c>
      <c r="H20" s="222"/>
      <c r="I20" s="222"/>
      <c r="J20" s="222"/>
      <c r="K20" s="222"/>
      <c r="L20" s="222"/>
    </row>
    <row r="21" spans="1:12" s="20" customFormat="1" ht="25.5" customHeight="1">
      <c r="A21" s="198"/>
      <c r="B21" s="198" t="s">
        <v>361</v>
      </c>
      <c r="C21" s="203" t="s">
        <v>424</v>
      </c>
      <c r="D21" s="222">
        <v>30000</v>
      </c>
      <c r="E21" s="222">
        <v>30000</v>
      </c>
      <c r="F21" s="221"/>
      <c r="G21" s="222">
        <v>30000</v>
      </c>
      <c r="H21" s="221"/>
      <c r="I21" s="221"/>
      <c r="J21" s="221"/>
      <c r="K21" s="221"/>
      <c r="L21" s="221"/>
    </row>
    <row r="22" spans="1:12" s="11" customFormat="1" ht="12.75">
      <c r="A22" s="198"/>
      <c r="B22" s="198" t="s">
        <v>362</v>
      </c>
      <c r="C22" s="203" t="s">
        <v>36</v>
      </c>
      <c r="D22" s="222">
        <v>25000</v>
      </c>
      <c r="E22" s="222">
        <v>25000</v>
      </c>
      <c r="F22" s="222"/>
      <c r="G22" s="222">
        <v>25000</v>
      </c>
      <c r="H22" s="222"/>
      <c r="I22" s="222"/>
      <c r="J22" s="222"/>
      <c r="K22" s="222"/>
      <c r="L22" s="222"/>
    </row>
    <row r="23" spans="1:12" s="11" customFormat="1" ht="25.5">
      <c r="A23" s="220" t="s">
        <v>363</v>
      </c>
      <c r="B23" s="220"/>
      <c r="C23" s="201" t="s">
        <v>42</v>
      </c>
      <c r="D23" s="221">
        <f aca="true" t="shared" si="1" ref="D23:I23">D24+D25+D26+D28+D27</f>
        <v>1622996</v>
      </c>
      <c r="E23" s="221">
        <f t="shared" si="1"/>
        <v>1568996</v>
      </c>
      <c r="F23" s="221">
        <f t="shared" si="1"/>
        <v>1241780</v>
      </c>
      <c r="G23" s="221">
        <f t="shared" si="1"/>
        <v>327216</v>
      </c>
      <c r="H23" s="221">
        <f t="shared" si="1"/>
        <v>0</v>
      </c>
      <c r="I23" s="221">
        <f t="shared" si="1"/>
        <v>54000</v>
      </c>
      <c r="J23" s="222"/>
      <c r="K23" s="222"/>
      <c r="L23" s="222"/>
    </row>
    <row r="24" spans="1:12" s="11" customFormat="1" ht="12.75">
      <c r="A24" s="198"/>
      <c r="B24" s="198" t="s">
        <v>364</v>
      </c>
      <c r="C24" s="203" t="s">
        <v>43</v>
      </c>
      <c r="D24" s="222">
        <v>110780</v>
      </c>
      <c r="E24" s="222">
        <v>110780</v>
      </c>
      <c r="F24" s="222">
        <v>94780</v>
      </c>
      <c r="G24" s="222">
        <v>16000</v>
      </c>
      <c r="H24" s="222"/>
      <c r="I24" s="222"/>
      <c r="J24" s="222"/>
      <c r="K24" s="222"/>
      <c r="L24" s="222"/>
    </row>
    <row r="25" spans="1:12" s="11" customFormat="1" ht="12.75">
      <c r="A25" s="198"/>
      <c r="B25" s="198" t="s">
        <v>365</v>
      </c>
      <c r="C25" s="203" t="s">
        <v>44</v>
      </c>
      <c r="D25" s="222">
        <v>63600</v>
      </c>
      <c r="E25" s="222">
        <v>12600</v>
      </c>
      <c r="F25" s="222">
        <v>4000</v>
      </c>
      <c r="G25" s="222">
        <v>8600</v>
      </c>
      <c r="H25" s="222"/>
      <c r="I25" s="222">
        <v>51000</v>
      </c>
      <c r="J25" s="222"/>
      <c r="K25" s="222"/>
      <c r="L25" s="222"/>
    </row>
    <row r="26" spans="1:12" s="20" customFormat="1" ht="22.5" customHeight="1">
      <c r="A26" s="198"/>
      <c r="B26" s="198" t="s">
        <v>366</v>
      </c>
      <c r="C26" s="203" t="s">
        <v>45</v>
      </c>
      <c r="D26" s="222">
        <v>1210400</v>
      </c>
      <c r="E26" s="222">
        <v>1208900</v>
      </c>
      <c r="F26" s="222">
        <v>940600</v>
      </c>
      <c r="G26" s="222">
        <v>268300</v>
      </c>
      <c r="H26" s="221"/>
      <c r="I26" s="222">
        <v>1500</v>
      </c>
      <c r="J26" s="221"/>
      <c r="K26" s="221"/>
      <c r="L26" s="221"/>
    </row>
    <row r="27" spans="1:12" s="11" customFormat="1" ht="68.25" customHeight="1">
      <c r="A27" s="198"/>
      <c r="B27" s="198" t="s">
        <v>367</v>
      </c>
      <c r="C27" s="203" t="s">
        <v>425</v>
      </c>
      <c r="D27" s="222">
        <v>25000</v>
      </c>
      <c r="E27" s="222">
        <v>25000</v>
      </c>
      <c r="F27" s="222">
        <v>15000</v>
      </c>
      <c r="G27" s="222">
        <v>10000</v>
      </c>
      <c r="H27" s="222"/>
      <c r="I27" s="222"/>
      <c r="J27" s="222"/>
      <c r="K27" s="222"/>
      <c r="L27" s="222"/>
    </row>
    <row r="28" spans="1:12" s="20" customFormat="1" ht="26.25" customHeight="1">
      <c r="A28" s="198"/>
      <c r="B28" s="198" t="s">
        <v>368</v>
      </c>
      <c r="C28" s="203" t="s">
        <v>36</v>
      </c>
      <c r="D28" s="222">
        <v>213216</v>
      </c>
      <c r="E28" s="222">
        <v>211716</v>
      </c>
      <c r="F28" s="222">
        <v>187400</v>
      </c>
      <c r="G28" s="222">
        <v>24316</v>
      </c>
      <c r="H28" s="222"/>
      <c r="I28" s="222">
        <v>1500</v>
      </c>
      <c r="J28" s="221"/>
      <c r="K28" s="221"/>
      <c r="L28" s="221"/>
    </row>
    <row r="29" spans="1:12" s="11" customFormat="1" ht="25.5" customHeight="1">
      <c r="A29" s="220" t="s">
        <v>369</v>
      </c>
      <c r="B29" s="220"/>
      <c r="C29" s="201" t="s">
        <v>46</v>
      </c>
      <c r="D29" s="221">
        <f>D30</f>
        <v>832</v>
      </c>
      <c r="E29" s="221">
        <v>832</v>
      </c>
      <c r="F29" s="221">
        <v>832</v>
      </c>
      <c r="G29" s="222"/>
      <c r="H29" s="222"/>
      <c r="I29" s="222"/>
      <c r="J29" s="222"/>
      <c r="K29" s="222"/>
      <c r="L29" s="222"/>
    </row>
    <row r="30" spans="1:12" s="11" customFormat="1" ht="51">
      <c r="A30" s="198"/>
      <c r="B30" s="198" t="s">
        <v>370</v>
      </c>
      <c r="C30" s="203" t="s">
        <v>47</v>
      </c>
      <c r="D30" s="222">
        <v>832</v>
      </c>
      <c r="E30" s="222">
        <v>832</v>
      </c>
      <c r="F30" s="222">
        <v>832</v>
      </c>
      <c r="G30" s="222"/>
      <c r="H30" s="222"/>
      <c r="I30" s="222"/>
      <c r="J30" s="222"/>
      <c r="K30" s="222"/>
      <c r="L30" s="222"/>
    </row>
    <row r="31" spans="1:12" s="11" customFormat="1" ht="38.25">
      <c r="A31" s="220" t="s">
        <v>371</v>
      </c>
      <c r="B31" s="220"/>
      <c r="C31" s="201" t="s">
        <v>48</v>
      </c>
      <c r="D31" s="221">
        <f aca="true" t="shared" si="2" ref="D31:I31">D33+D34+D32+D35</f>
        <v>49700</v>
      </c>
      <c r="E31" s="221">
        <f t="shared" si="2"/>
        <v>39700</v>
      </c>
      <c r="F31" s="221">
        <f t="shared" si="2"/>
        <v>5400</v>
      </c>
      <c r="G31" s="221">
        <f t="shared" si="2"/>
        <v>34300</v>
      </c>
      <c r="H31" s="221">
        <f t="shared" si="2"/>
        <v>2000</v>
      </c>
      <c r="I31" s="221">
        <f t="shared" si="2"/>
        <v>8000</v>
      </c>
      <c r="J31" s="222"/>
      <c r="K31" s="222"/>
      <c r="L31" s="222"/>
    </row>
    <row r="32" spans="1:12" s="20" customFormat="1" ht="33" customHeight="1">
      <c r="A32" s="198"/>
      <c r="B32" s="198" t="s">
        <v>372</v>
      </c>
      <c r="C32" s="203" t="s">
        <v>426</v>
      </c>
      <c r="D32" s="222">
        <v>2000</v>
      </c>
      <c r="E32" s="222"/>
      <c r="F32" s="222"/>
      <c r="G32" s="222"/>
      <c r="H32" s="222">
        <v>2000</v>
      </c>
      <c r="I32" s="221"/>
      <c r="J32" s="221"/>
      <c r="K32" s="221"/>
      <c r="L32" s="221"/>
    </row>
    <row r="33" spans="1:12" s="11" customFormat="1" ht="30.75" customHeight="1">
      <c r="A33" s="198"/>
      <c r="B33" s="198" t="s">
        <v>373</v>
      </c>
      <c r="C33" s="203" t="s">
        <v>427</v>
      </c>
      <c r="D33" s="222">
        <v>42400</v>
      </c>
      <c r="E33" s="222">
        <v>34400</v>
      </c>
      <c r="F33" s="222">
        <v>5400</v>
      </c>
      <c r="G33" s="222">
        <v>29000</v>
      </c>
      <c r="H33" s="222"/>
      <c r="I33" s="222">
        <v>8000</v>
      </c>
      <c r="J33" s="222"/>
      <c r="K33" s="222"/>
      <c r="L33" s="222"/>
    </row>
    <row r="34" spans="1:12" s="20" customFormat="1" ht="25.5" customHeight="1">
      <c r="A34" s="198"/>
      <c r="B34" s="198" t="s">
        <v>374</v>
      </c>
      <c r="C34" s="203" t="s">
        <v>49</v>
      </c>
      <c r="D34" s="222">
        <v>300</v>
      </c>
      <c r="E34" s="222">
        <v>300</v>
      </c>
      <c r="F34" s="222"/>
      <c r="G34" s="222">
        <v>300</v>
      </c>
      <c r="H34" s="221"/>
      <c r="I34" s="221"/>
      <c r="J34" s="221"/>
      <c r="K34" s="221"/>
      <c r="L34" s="221"/>
    </row>
    <row r="35" spans="1:12" s="11" customFormat="1" ht="31.5" customHeight="1">
      <c r="A35" s="198"/>
      <c r="B35" s="198" t="s">
        <v>375</v>
      </c>
      <c r="C35" s="203" t="s">
        <v>50</v>
      </c>
      <c r="D35" s="222">
        <v>5000</v>
      </c>
      <c r="E35" s="222">
        <v>5000</v>
      </c>
      <c r="F35" s="222"/>
      <c r="G35" s="222">
        <v>5000</v>
      </c>
      <c r="H35" s="222"/>
      <c r="I35" s="222"/>
      <c r="J35" s="222"/>
      <c r="K35" s="222"/>
      <c r="L35" s="222"/>
    </row>
    <row r="36" spans="1:12" s="20" customFormat="1" ht="114.75">
      <c r="A36" s="220" t="s">
        <v>376</v>
      </c>
      <c r="B36" s="220"/>
      <c r="C36" s="201" t="s">
        <v>51</v>
      </c>
      <c r="D36" s="221">
        <f>D37</f>
        <v>48500</v>
      </c>
      <c r="E36" s="221">
        <f>E37</f>
        <v>48500</v>
      </c>
      <c r="F36" s="221">
        <f>F37</f>
        <v>34500</v>
      </c>
      <c r="G36" s="221">
        <f>G37</f>
        <v>14000</v>
      </c>
      <c r="H36" s="221"/>
      <c r="I36" s="221"/>
      <c r="J36" s="221"/>
      <c r="K36" s="221"/>
      <c r="L36" s="221"/>
    </row>
    <row r="37" spans="1:12" s="11" customFormat="1" ht="25.5" customHeight="1">
      <c r="A37" s="198"/>
      <c r="B37" s="198" t="s">
        <v>377</v>
      </c>
      <c r="C37" s="203" t="s">
        <v>428</v>
      </c>
      <c r="D37" s="222">
        <v>48500</v>
      </c>
      <c r="E37" s="222">
        <v>48500</v>
      </c>
      <c r="F37" s="222">
        <v>34500</v>
      </c>
      <c r="G37" s="222">
        <v>14000</v>
      </c>
      <c r="H37" s="222"/>
      <c r="I37" s="222"/>
      <c r="J37" s="222"/>
      <c r="K37" s="222"/>
      <c r="L37" s="222"/>
    </row>
    <row r="38" spans="1:12" s="20" customFormat="1" ht="25.5">
      <c r="A38" s="220" t="s">
        <v>378</v>
      </c>
      <c r="B38" s="220"/>
      <c r="C38" s="201" t="s">
        <v>52</v>
      </c>
      <c r="D38" s="221">
        <f>D39</f>
        <v>118000</v>
      </c>
      <c r="E38" s="221"/>
      <c r="F38" s="221"/>
      <c r="G38" s="221"/>
      <c r="H38" s="221"/>
      <c r="I38" s="221"/>
      <c r="J38" s="221"/>
      <c r="K38" s="221"/>
      <c r="L38" s="221">
        <v>118000</v>
      </c>
    </row>
    <row r="39" spans="1:12" s="11" customFormat="1" ht="63.75">
      <c r="A39" s="198"/>
      <c r="B39" s="198" t="s">
        <v>379</v>
      </c>
      <c r="C39" s="203" t="s">
        <v>429</v>
      </c>
      <c r="D39" s="222">
        <v>118000</v>
      </c>
      <c r="E39" s="222"/>
      <c r="F39" s="222"/>
      <c r="G39" s="222"/>
      <c r="H39" s="222"/>
      <c r="I39" s="222"/>
      <c r="J39" s="222"/>
      <c r="K39" s="222"/>
      <c r="L39" s="222">
        <v>118000</v>
      </c>
    </row>
    <row r="40" spans="1:12" s="11" customFormat="1" ht="21.75" customHeight="1">
      <c r="A40" s="220" t="s">
        <v>380</v>
      </c>
      <c r="B40" s="220"/>
      <c r="C40" s="201" t="s">
        <v>53</v>
      </c>
      <c r="D40" s="221">
        <v>80000</v>
      </c>
      <c r="E40" s="221">
        <v>80000</v>
      </c>
      <c r="F40" s="221"/>
      <c r="G40" s="221">
        <v>80000</v>
      </c>
      <c r="H40" s="222"/>
      <c r="I40" s="222"/>
      <c r="J40" s="222"/>
      <c r="K40" s="222"/>
      <c r="L40" s="222"/>
    </row>
    <row r="41" spans="1:12" s="11" customFormat="1" ht="15.75" customHeight="1">
      <c r="A41" s="198"/>
      <c r="B41" s="198" t="s">
        <v>381</v>
      </c>
      <c r="C41" s="203" t="s">
        <v>54</v>
      </c>
      <c r="D41" s="222">
        <v>80000</v>
      </c>
      <c r="E41" s="222">
        <v>80000</v>
      </c>
      <c r="F41" s="222"/>
      <c r="G41" s="222">
        <v>80000</v>
      </c>
      <c r="H41" s="222"/>
      <c r="I41" s="222"/>
      <c r="J41" s="222"/>
      <c r="K41" s="222"/>
      <c r="L41" s="222"/>
    </row>
    <row r="42" spans="1:12" s="11" customFormat="1" ht="25.5">
      <c r="A42" s="220" t="s">
        <v>382</v>
      </c>
      <c r="B42" s="220"/>
      <c r="C42" s="201" t="s">
        <v>340</v>
      </c>
      <c r="D42" s="221">
        <f aca="true" t="shared" si="3" ref="D42:I42">SUM(D43+D44+D45+D46+D50+D49+D48+D47)</f>
        <v>5168630</v>
      </c>
      <c r="E42" s="221">
        <f t="shared" si="3"/>
        <v>4869791</v>
      </c>
      <c r="F42" s="221">
        <f t="shared" si="3"/>
        <v>4083384</v>
      </c>
      <c r="G42" s="221">
        <f t="shared" si="3"/>
        <v>786407</v>
      </c>
      <c r="H42" s="221">
        <f t="shared" si="3"/>
        <v>108252</v>
      </c>
      <c r="I42" s="221">
        <f t="shared" si="3"/>
        <v>190587</v>
      </c>
      <c r="J42" s="222"/>
      <c r="K42" s="222"/>
      <c r="L42" s="222"/>
    </row>
    <row r="43" spans="1:12" s="11" customFormat="1" ht="25.5" customHeight="1">
      <c r="A43" s="198"/>
      <c r="B43" s="198" t="s">
        <v>383</v>
      </c>
      <c r="C43" s="203" t="s">
        <v>55</v>
      </c>
      <c r="D43" s="222">
        <v>2490519</v>
      </c>
      <c r="E43" s="222">
        <v>2384625</v>
      </c>
      <c r="F43" s="222">
        <v>2142402</v>
      </c>
      <c r="G43" s="222">
        <v>242223</v>
      </c>
      <c r="H43" s="222"/>
      <c r="I43" s="222">
        <v>105894</v>
      </c>
      <c r="J43" s="222"/>
      <c r="K43" s="222"/>
      <c r="L43" s="222"/>
    </row>
    <row r="44" spans="1:12" s="11" customFormat="1" ht="20.25" customHeight="1">
      <c r="A44" s="198"/>
      <c r="B44" s="198" t="s">
        <v>384</v>
      </c>
      <c r="C44" s="203" t="s">
        <v>56</v>
      </c>
      <c r="D44" s="222">
        <v>638549</v>
      </c>
      <c r="E44" s="222">
        <v>511197</v>
      </c>
      <c r="F44" s="222">
        <v>393132</v>
      </c>
      <c r="G44" s="222">
        <v>118065</v>
      </c>
      <c r="H44" s="222">
        <v>108252</v>
      </c>
      <c r="I44" s="222">
        <v>19100</v>
      </c>
      <c r="J44" s="222"/>
      <c r="K44" s="222"/>
      <c r="L44" s="222"/>
    </row>
    <row r="45" spans="1:12" s="11" customFormat="1" ht="17.25" customHeight="1">
      <c r="A45" s="198"/>
      <c r="B45" s="198" t="s">
        <v>385</v>
      </c>
      <c r="C45" s="203" t="s">
        <v>57</v>
      </c>
      <c r="D45" s="222">
        <v>1353876</v>
      </c>
      <c r="E45" s="222">
        <v>1290983</v>
      </c>
      <c r="F45" s="222">
        <v>1196130</v>
      </c>
      <c r="G45" s="222">
        <v>94853</v>
      </c>
      <c r="H45" s="222"/>
      <c r="I45" s="222">
        <v>62893</v>
      </c>
      <c r="J45" s="222"/>
      <c r="K45" s="222"/>
      <c r="L45" s="222"/>
    </row>
    <row r="46" spans="1:12" s="20" customFormat="1" ht="25.5">
      <c r="A46" s="198"/>
      <c r="B46" s="198" t="s">
        <v>386</v>
      </c>
      <c r="C46" s="203" t="s">
        <v>58</v>
      </c>
      <c r="D46" s="222">
        <v>356970</v>
      </c>
      <c r="E46" s="222">
        <v>354870</v>
      </c>
      <c r="F46" s="222">
        <v>203400</v>
      </c>
      <c r="G46" s="222">
        <v>151470</v>
      </c>
      <c r="H46" s="221"/>
      <c r="I46" s="222">
        <v>2100</v>
      </c>
      <c r="J46" s="221"/>
      <c r="K46" s="221"/>
      <c r="L46" s="221"/>
    </row>
    <row r="47" spans="1:12" s="11" customFormat="1" ht="63.75">
      <c r="A47" s="198"/>
      <c r="B47" s="198" t="s">
        <v>387</v>
      </c>
      <c r="C47" s="203" t="s">
        <v>430</v>
      </c>
      <c r="D47" s="222">
        <v>9762</v>
      </c>
      <c r="E47" s="222">
        <v>9762</v>
      </c>
      <c r="F47" s="222">
        <v>7762</v>
      </c>
      <c r="G47" s="222">
        <v>2000</v>
      </c>
      <c r="H47" s="222"/>
      <c r="I47" s="222"/>
      <c r="J47" s="222"/>
      <c r="K47" s="222"/>
      <c r="L47" s="222"/>
    </row>
    <row r="48" spans="1:12" s="11" customFormat="1" ht="25.5" customHeight="1">
      <c r="A48" s="198"/>
      <c r="B48" s="198" t="s">
        <v>388</v>
      </c>
      <c r="C48" s="203" t="s">
        <v>59</v>
      </c>
      <c r="D48" s="222">
        <v>25096</v>
      </c>
      <c r="E48" s="222">
        <v>25096</v>
      </c>
      <c r="F48" s="222"/>
      <c r="G48" s="222">
        <v>25096</v>
      </c>
      <c r="H48" s="222"/>
      <c r="I48" s="222"/>
      <c r="J48" s="222"/>
      <c r="K48" s="222"/>
      <c r="L48" s="222"/>
    </row>
    <row r="49" spans="1:12" s="20" customFormat="1" ht="12.75">
      <c r="A49" s="198"/>
      <c r="B49" s="198" t="s">
        <v>389</v>
      </c>
      <c r="C49" s="203" t="s">
        <v>431</v>
      </c>
      <c r="D49" s="222">
        <v>293258</v>
      </c>
      <c r="E49" s="222">
        <v>292658</v>
      </c>
      <c r="F49" s="222">
        <v>140158</v>
      </c>
      <c r="G49" s="222">
        <v>152500</v>
      </c>
      <c r="H49" s="221"/>
      <c r="I49" s="222">
        <v>600</v>
      </c>
      <c r="J49" s="221"/>
      <c r="K49" s="221"/>
      <c r="L49" s="221"/>
    </row>
    <row r="50" spans="1:12" s="11" customFormat="1" ht="21" customHeight="1">
      <c r="A50" s="198"/>
      <c r="B50" s="198" t="s">
        <v>390</v>
      </c>
      <c r="C50" s="203" t="s">
        <v>36</v>
      </c>
      <c r="D50" s="222">
        <v>600</v>
      </c>
      <c r="E50" s="222">
        <v>600</v>
      </c>
      <c r="F50" s="222">
        <v>400</v>
      </c>
      <c r="G50" s="222">
        <v>200</v>
      </c>
      <c r="H50" s="222"/>
      <c r="I50" s="222"/>
      <c r="J50" s="222"/>
      <c r="K50" s="222"/>
      <c r="L50" s="222"/>
    </row>
    <row r="51" spans="1:12" s="11" customFormat="1" ht="23.25" customHeight="1">
      <c r="A51" s="220" t="s">
        <v>391</v>
      </c>
      <c r="B51" s="220"/>
      <c r="C51" s="201" t="s">
        <v>60</v>
      </c>
      <c r="D51" s="221">
        <f>D52+D53+D54</f>
        <v>115400</v>
      </c>
      <c r="E51" s="221">
        <f>E52+E53+E54</f>
        <v>115400</v>
      </c>
      <c r="F51" s="221">
        <f>F52+F53+F54</f>
        <v>77710</v>
      </c>
      <c r="G51" s="221">
        <f>G52+G53+G54</f>
        <v>37690</v>
      </c>
      <c r="H51" s="222"/>
      <c r="I51" s="222"/>
      <c r="J51" s="222"/>
      <c r="K51" s="222"/>
      <c r="L51" s="222"/>
    </row>
    <row r="52" spans="1:12" s="11" customFormat="1" ht="31.5" customHeight="1">
      <c r="A52" s="220"/>
      <c r="B52" s="198" t="s">
        <v>392</v>
      </c>
      <c r="C52" s="203" t="s">
        <v>432</v>
      </c>
      <c r="D52" s="222">
        <v>2400</v>
      </c>
      <c r="E52" s="222">
        <v>2400</v>
      </c>
      <c r="F52" s="222"/>
      <c r="G52" s="222">
        <v>2400</v>
      </c>
      <c r="H52" s="222"/>
      <c r="I52" s="222"/>
      <c r="J52" s="222"/>
      <c r="K52" s="222"/>
      <c r="L52" s="222"/>
    </row>
    <row r="53" spans="1:12" s="11" customFormat="1" ht="17.25" customHeight="1">
      <c r="A53" s="198"/>
      <c r="B53" s="198" t="s">
        <v>393</v>
      </c>
      <c r="C53" s="203" t="s">
        <v>61</v>
      </c>
      <c r="D53" s="222">
        <v>2000</v>
      </c>
      <c r="E53" s="222">
        <v>2000</v>
      </c>
      <c r="F53" s="222"/>
      <c r="G53" s="222">
        <v>2000</v>
      </c>
      <c r="H53" s="222"/>
      <c r="I53" s="222"/>
      <c r="J53" s="222"/>
      <c r="K53" s="222"/>
      <c r="L53" s="222"/>
    </row>
    <row r="54" spans="1:12" s="11" customFormat="1" ht="25.5">
      <c r="A54" s="198"/>
      <c r="B54" s="198" t="s">
        <v>394</v>
      </c>
      <c r="C54" s="203" t="s">
        <v>62</v>
      </c>
      <c r="D54" s="222">
        <v>111000</v>
      </c>
      <c r="E54" s="222">
        <v>111000</v>
      </c>
      <c r="F54" s="222">
        <v>77710</v>
      </c>
      <c r="G54" s="222">
        <v>33290</v>
      </c>
      <c r="H54" s="222"/>
      <c r="I54" s="222"/>
      <c r="J54" s="222"/>
      <c r="K54" s="222"/>
      <c r="L54" s="222"/>
    </row>
    <row r="55" spans="1:12" s="11" customFormat="1" ht="25.5" customHeight="1">
      <c r="A55" s="220" t="s">
        <v>395</v>
      </c>
      <c r="B55" s="220"/>
      <c r="C55" s="201" t="s">
        <v>63</v>
      </c>
      <c r="D55" s="221">
        <f aca="true" t="shared" si="4" ref="D55:I55">D56+D57+D58+D59+D61+D62+D63+D60</f>
        <v>1639460</v>
      </c>
      <c r="E55" s="221">
        <f t="shared" si="4"/>
        <v>215610</v>
      </c>
      <c r="F55" s="221">
        <f t="shared" si="4"/>
        <v>196110</v>
      </c>
      <c r="G55" s="221">
        <f t="shared" si="4"/>
        <v>19500</v>
      </c>
      <c r="H55" s="221">
        <f t="shared" si="4"/>
        <v>0</v>
      </c>
      <c r="I55" s="221">
        <f t="shared" si="4"/>
        <v>1423850</v>
      </c>
      <c r="J55" s="222"/>
      <c r="K55" s="222"/>
      <c r="L55" s="222"/>
    </row>
    <row r="56" spans="1:12" s="11" customFormat="1" ht="89.25">
      <c r="A56" s="198"/>
      <c r="B56" s="198" t="s">
        <v>396</v>
      </c>
      <c r="C56" s="203" t="s">
        <v>433</v>
      </c>
      <c r="D56" s="222">
        <v>1246370</v>
      </c>
      <c r="E56" s="222">
        <v>48420</v>
      </c>
      <c r="F56" s="222">
        <v>43220</v>
      </c>
      <c r="G56" s="222">
        <v>5200</v>
      </c>
      <c r="H56" s="222"/>
      <c r="I56" s="222">
        <v>1197950</v>
      </c>
      <c r="J56" s="222"/>
      <c r="K56" s="222"/>
      <c r="L56" s="222"/>
    </row>
    <row r="57" spans="1:12" s="11" customFormat="1" ht="24.75" customHeight="1">
      <c r="A57" s="198"/>
      <c r="B57" s="198" t="s">
        <v>397</v>
      </c>
      <c r="C57" s="203" t="s">
        <v>434</v>
      </c>
      <c r="D57" s="222">
        <v>8400</v>
      </c>
      <c r="E57" s="222"/>
      <c r="F57" s="222"/>
      <c r="G57" s="222"/>
      <c r="H57" s="222"/>
      <c r="I57" s="222">
        <v>8400</v>
      </c>
      <c r="J57" s="222"/>
      <c r="K57" s="222"/>
      <c r="L57" s="222"/>
    </row>
    <row r="58" spans="1:12" s="20" customFormat="1" ht="25.5" customHeight="1">
      <c r="A58" s="198"/>
      <c r="B58" s="198" t="s">
        <v>398</v>
      </c>
      <c r="C58" s="203" t="s">
        <v>65</v>
      </c>
      <c r="D58" s="222">
        <v>69000</v>
      </c>
      <c r="E58" s="222">
        <v>3000</v>
      </c>
      <c r="F58" s="222"/>
      <c r="G58" s="222">
        <v>3000</v>
      </c>
      <c r="H58" s="222"/>
      <c r="I58" s="222">
        <v>66000</v>
      </c>
      <c r="J58" s="221"/>
      <c r="K58" s="221"/>
      <c r="L58" s="221"/>
    </row>
    <row r="59" spans="1:12" s="11" customFormat="1" ht="12.75">
      <c r="A59" s="198"/>
      <c r="B59" s="198" t="s">
        <v>399</v>
      </c>
      <c r="C59" s="203" t="s">
        <v>66</v>
      </c>
      <c r="D59" s="222">
        <v>3000</v>
      </c>
      <c r="E59" s="222"/>
      <c r="F59" s="222"/>
      <c r="G59" s="222"/>
      <c r="H59" s="222"/>
      <c r="I59" s="222">
        <v>3000</v>
      </c>
      <c r="J59" s="222"/>
      <c r="K59" s="222"/>
      <c r="L59" s="222"/>
    </row>
    <row r="60" spans="1:12" s="20" customFormat="1" ht="21.75" customHeight="1">
      <c r="A60" s="198"/>
      <c r="B60" s="198" t="s">
        <v>400</v>
      </c>
      <c r="C60" s="203" t="s">
        <v>436</v>
      </c>
      <c r="D60" s="222">
        <v>100000</v>
      </c>
      <c r="E60" s="222"/>
      <c r="F60" s="222"/>
      <c r="G60" s="222"/>
      <c r="H60" s="222"/>
      <c r="I60" s="222">
        <v>100000</v>
      </c>
      <c r="J60" s="221"/>
      <c r="K60" s="221"/>
      <c r="L60" s="221"/>
    </row>
    <row r="61" spans="1:12" s="20" customFormat="1" ht="25.5">
      <c r="A61" s="198"/>
      <c r="B61" s="198" t="s">
        <v>401</v>
      </c>
      <c r="C61" s="203" t="s">
        <v>67</v>
      </c>
      <c r="D61" s="222">
        <v>164090</v>
      </c>
      <c r="E61" s="222">
        <v>162590</v>
      </c>
      <c r="F61" s="222">
        <v>151290</v>
      </c>
      <c r="G61" s="222">
        <v>11300</v>
      </c>
      <c r="H61" s="222"/>
      <c r="I61" s="222">
        <v>1500</v>
      </c>
      <c r="J61" s="221"/>
      <c r="K61" s="221"/>
      <c r="L61" s="221"/>
    </row>
    <row r="62" spans="1:12" s="20" customFormat="1" ht="38.25">
      <c r="A62" s="198"/>
      <c r="B62" s="198" t="s">
        <v>402</v>
      </c>
      <c r="C62" s="203" t="s">
        <v>437</v>
      </c>
      <c r="D62" s="222">
        <v>11600</v>
      </c>
      <c r="E62" s="222">
        <v>1600</v>
      </c>
      <c r="F62" s="222">
        <v>1600</v>
      </c>
      <c r="G62" s="222"/>
      <c r="H62" s="222"/>
      <c r="I62" s="222">
        <v>10000</v>
      </c>
      <c r="J62" s="221"/>
      <c r="K62" s="221"/>
      <c r="L62" s="221"/>
    </row>
    <row r="63" spans="1:12" s="20" customFormat="1" ht="12.75">
      <c r="A63" s="198"/>
      <c r="B63" s="198" t="s">
        <v>403</v>
      </c>
      <c r="C63" s="203" t="s">
        <v>36</v>
      </c>
      <c r="D63" s="222">
        <v>37000</v>
      </c>
      <c r="E63" s="221"/>
      <c r="F63" s="221"/>
      <c r="G63" s="221"/>
      <c r="H63" s="221"/>
      <c r="I63" s="222">
        <v>37000</v>
      </c>
      <c r="J63" s="221"/>
      <c r="K63" s="221"/>
      <c r="L63" s="221"/>
    </row>
    <row r="64" spans="1:12" s="20" customFormat="1" ht="25.5">
      <c r="A64" s="220" t="s">
        <v>404</v>
      </c>
      <c r="B64" s="220"/>
      <c r="C64" s="201" t="s">
        <v>68</v>
      </c>
      <c r="D64" s="221">
        <f aca="true" t="shared" si="5" ref="D64:I64">SUM(D65+D66+D67+D68)</f>
        <v>356927</v>
      </c>
      <c r="E64" s="221">
        <f t="shared" si="5"/>
        <v>328355</v>
      </c>
      <c r="F64" s="221">
        <f t="shared" si="5"/>
        <v>224075</v>
      </c>
      <c r="G64" s="221">
        <f t="shared" si="5"/>
        <v>104280</v>
      </c>
      <c r="H64" s="221">
        <f t="shared" si="5"/>
        <v>0</v>
      </c>
      <c r="I64" s="221">
        <f t="shared" si="5"/>
        <v>28572</v>
      </c>
      <c r="J64" s="221"/>
      <c r="K64" s="221"/>
      <c r="L64" s="221"/>
    </row>
    <row r="65" spans="1:12" s="20" customFormat="1" ht="12.75">
      <c r="A65" s="198"/>
      <c r="B65" s="198" t="s">
        <v>405</v>
      </c>
      <c r="C65" s="203" t="s">
        <v>438</v>
      </c>
      <c r="D65" s="222">
        <v>139427</v>
      </c>
      <c r="E65" s="222">
        <v>139427</v>
      </c>
      <c r="F65" s="222">
        <v>123240</v>
      </c>
      <c r="G65" s="222">
        <v>16187</v>
      </c>
      <c r="H65" s="221"/>
      <c r="I65" s="221"/>
      <c r="J65" s="221"/>
      <c r="K65" s="221"/>
      <c r="L65" s="221"/>
    </row>
    <row r="66" spans="1:12" s="20" customFormat="1" ht="76.5">
      <c r="A66" s="198"/>
      <c r="B66" s="198" t="s">
        <v>406</v>
      </c>
      <c r="C66" s="203" t="s">
        <v>439</v>
      </c>
      <c r="D66" s="222">
        <v>1000</v>
      </c>
      <c r="E66" s="222">
        <v>1000</v>
      </c>
      <c r="F66" s="222"/>
      <c r="G66" s="222">
        <v>1000</v>
      </c>
      <c r="H66" s="221"/>
      <c r="I66" s="221"/>
      <c r="J66" s="221"/>
      <c r="K66" s="221"/>
      <c r="L66" s="221"/>
    </row>
    <row r="67" spans="1:12" s="20" customFormat="1" ht="25.5">
      <c r="A67" s="198"/>
      <c r="B67" s="198" t="s">
        <v>407</v>
      </c>
      <c r="C67" s="203" t="s">
        <v>440</v>
      </c>
      <c r="D67" s="222">
        <v>25000</v>
      </c>
      <c r="E67" s="222"/>
      <c r="F67" s="222"/>
      <c r="G67" s="222"/>
      <c r="H67" s="221"/>
      <c r="I67" s="222">
        <v>25000</v>
      </c>
      <c r="J67" s="221"/>
      <c r="K67" s="221"/>
      <c r="L67" s="221"/>
    </row>
    <row r="68" spans="1:12" s="20" customFormat="1" ht="25.5">
      <c r="A68" s="198"/>
      <c r="B68" s="198" t="s">
        <v>408</v>
      </c>
      <c r="C68" s="203" t="s">
        <v>441</v>
      </c>
      <c r="D68" s="222">
        <v>191500</v>
      </c>
      <c r="E68" s="222">
        <v>187928</v>
      </c>
      <c r="F68" s="222">
        <v>100835</v>
      </c>
      <c r="G68" s="222">
        <v>87093</v>
      </c>
      <c r="H68" s="221"/>
      <c r="I68" s="222">
        <v>3572</v>
      </c>
      <c r="J68" s="221"/>
      <c r="K68" s="221"/>
      <c r="L68" s="221"/>
    </row>
    <row r="69" spans="1:12" s="20" customFormat="1" ht="38.25">
      <c r="A69" s="220" t="s">
        <v>409</v>
      </c>
      <c r="B69" s="220"/>
      <c r="C69" s="201" t="s">
        <v>69</v>
      </c>
      <c r="D69" s="221">
        <f>SUM(D70+D71+D72+D73+D74)</f>
        <v>1221150</v>
      </c>
      <c r="E69" s="221">
        <f>SUM(E70+E71+E72+E73+E74)</f>
        <v>1218700</v>
      </c>
      <c r="F69" s="221">
        <f>SUM(F70+F71+F72+F73+F74)</f>
        <v>399800</v>
      </c>
      <c r="G69" s="221">
        <f>SUM(G70+G71+G72+G73+G74)</f>
        <v>818900</v>
      </c>
      <c r="H69" s="221"/>
      <c r="I69" s="221"/>
      <c r="J69" s="221"/>
      <c r="K69" s="221"/>
      <c r="L69" s="221"/>
    </row>
    <row r="70" spans="1:12" s="11" customFormat="1" ht="25.5">
      <c r="A70" s="198"/>
      <c r="B70" s="198" t="s">
        <v>410</v>
      </c>
      <c r="C70" s="203" t="s">
        <v>70</v>
      </c>
      <c r="D70" s="222">
        <v>456750</v>
      </c>
      <c r="E70" s="222">
        <v>455700</v>
      </c>
      <c r="F70" s="222">
        <v>94000</v>
      </c>
      <c r="G70" s="222">
        <v>361700</v>
      </c>
      <c r="H70" s="222"/>
      <c r="I70" s="222">
        <v>1050</v>
      </c>
      <c r="J70" s="222"/>
      <c r="K70" s="222"/>
      <c r="L70" s="222"/>
    </row>
    <row r="71" spans="1:12" s="11" customFormat="1" ht="12.75">
      <c r="A71" s="198"/>
      <c r="B71" s="198" t="s">
        <v>411</v>
      </c>
      <c r="C71" s="203" t="s">
        <v>71</v>
      </c>
      <c r="D71" s="222">
        <v>64000</v>
      </c>
      <c r="E71" s="222">
        <v>64000</v>
      </c>
      <c r="F71" s="222"/>
      <c r="G71" s="222">
        <v>64000</v>
      </c>
      <c r="H71" s="222"/>
      <c r="I71" s="222"/>
      <c r="J71" s="222"/>
      <c r="K71" s="222"/>
      <c r="L71" s="222"/>
    </row>
    <row r="72" spans="1:12" s="11" customFormat="1" ht="25.5">
      <c r="A72" s="198"/>
      <c r="B72" s="198" t="s">
        <v>412</v>
      </c>
      <c r="C72" s="203" t="s">
        <v>442</v>
      </c>
      <c r="D72" s="222">
        <v>18000</v>
      </c>
      <c r="E72" s="222">
        <v>18000</v>
      </c>
      <c r="F72" s="222"/>
      <c r="G72" s="222">
        <v>18000</v>
      </c>
      <c r="H72" s="222"/>
      <c r="I72" s="222"/>
      <c r="J72" s="222"/>
      <c r="K72" s="222"/>
      <c r="L72" s="222"/>
    </row>
    <row r="73" spans="1:12" s="11" customFormat="1" ht="25.5">
      <c r="A73" s="198"/>
      <c r="B73" s="198" t="s">
        <v>413</v>
      </c>
      <c r="C73" s="203" t="s">
        <v>72</v>
      </c>
      <c r="D73" s="222">
        <v>235000</v>
      </c>
      <c r="E73" s="222">
        <v>235000</v>
      </c>
      <c r="F73" s="222"/>
      <c r="G73" s="222">
        <v>235000</v>
      </c>
      <c r="H73" s="222"/>
      <c r="I73" s="222"/>
      <c r="J73" s="222"/>
      <c r="K73" s="222"/>
      <c r="L73" s="222"/>
    </row>
    <row r="74" spans="1:12" s="20" customFormat="1" ht="12.75">
      <c r="A74" s="198"/>
      <c r="B74" s="198" t="s">
        <v>414</v>
      </c>
      <c r="C74" s="203" t="s">
        <v>36</v>
      </c>
      <c r="D74" s="222">
        <v>447400</v>
      </c>
      <c r="E74" s="222">
        <v>446000</v>
      </c>
      <c r="F74" s="222">
        <v>305800</v>
      </c>
      <c r="G74" s="222">
        <v>140200</v>
      </c>
      <c r="H74" s="221"/>
      <c r="I74" s="222">
        <v>1400</v>
      </c>
      <c r="J74" s="221"/>
      <c r="K74" s="221"/>
      <c r="L74" s="221"/>
    </row>
    <row r="75" spans="1:12" s="11" customFormat="1" ht="38.25">
      <c r="A75" s="220" t="s">
        <v>415</v>
      </c>
      <c r="B75" s="220"/>
      <c r="C75" s="201" t="s">
        <v>73</v>
      </c>
      <c r="D75" s="221">
        <f>D76+D77+D78</f>
        <v>185000</v>
      </c>
      <c r="E75" s="221">
        <f>E76+E77+E78</f>
        <v>5000</v>
      </c>
      <c r="F75" s="221">
        <f>F76+F77+F78</f>
        <v>0</v>
      </c>
      <c r="G75" s="221">
        <f>G76+G77+G78</f>
        <v>5000</v>
      </c>
      <c r="H75" s="221">
        <f>H76+H77+H78</f>
        <v>180000</v>
      </c>
      <c r="I75" s="222"/>
      <c r="J75" s="222"/>
      <c r="K75" s="222"/>
      <c r="L75" s="222"/>
    </row>
    <row r="76" spans="1:12" s="11" customFormat="1" ht="25.5">
      <c r="A76" s="198"/>
      <c r="B76" s="198" t="s">
        <v>416</v>
      </c>
      <c r="C76" s="203" t="s">
        <v>443</v>
      </c>
      <c r="D76" s="222">
        <v>95000</v>
      </c>
      <c r="E76" s="222"/>
      <c r="F76" s="222"/>
      <c r="G76" s="222"/>
      <c r="H76" s="222">
        <v>95000</v>
      </c>
      <c r="I76" s="222"/>
      <c r="J76" s="222"/>
      <c r="K76" s="222"/>
      <c r="L76" s="222"/>
    </row>
    <row r="77" spans="1:12" s="11" customFormat="1" ht="25.5">
      <c r="A77" s="198"/>
      <c r="B77" s="198" t="s">
        <v>417</v>
      </c>
      <c r="C77" s="203" t="s">
        <v>444</v>
      </c>
      <c r="D77" s="222">
        <v>5000</v>
      </c>
      <c r="E77" s="222">
        <v>5000</v>
      </c>
      <c r="F77" s="222"/>
      <c r="G77" s="222">
        <v>5000</v>
      </c>
      <c r="H77" s="222"/>
      <c r="I77" s="222"/>
      <c r="J77" s="222"/>
      <c r="K77" s="222"/>
      <c r="L77" s="222"/>
    </row>
    <row r="78" spans="1:12" s="20" customFormat="1" ht="12.75">
      <c r="A78" s="198"/>
      <c r="B78" s="198" t="s">
        <v>418</v>
      </c>
      <c r="C78" s="203" t="s">
        <v>74</v>
      </c>
      <c r="D78" s="222">
        <v>85000</v>
      </c>
      <c r="E78" s="222"/>
      <c r="F78" s="221"/>
      <c r="G78" s="222"/>
      <c r="H78" s="222">
        <v>85000</v>
      </c>
      <c r="I78" s="221"/>
      <c r="J78" s="221"/>
      <c r="K78" s="221"/>
      <c r="L78" s="221"/>
    </row>
    <row r="79" spans="1:12" s="11" customFormat="1" ht="25.5">
      <c r="A79" s="220" t="s">
        <v>419</v>
      </c>
      <c r="B79" s="220"/>
      <c r="C79" s="201" t="s">
        <v>75</v>
      </c>
      <c r="D79" s="221">
        <f>D80+D81</f>
        <v>262500</v>
      </c>
      <c r="E79" s="221">
        <f>E80+E81</f>
        <v>222500</v>
      </c>
      <c r="F79" s="221">
        <f>F80+F81</f>
        <v>118700</v>
      </c>
      <c r="G79" s="221">
        <f>G80+G81</f>
        <v>103800</v>
      </c>
      <c r="H79" s="221">
        <f>H80+H81</f>
        <v>40000</v>
      </c>
      <c r="I79" s="222"/>
      <c r="J79" s="222"/>
      <c r="K79" s="222"/>
      <c r="L79" s="222"/>
    </row>
    <row r="80" spans="1:12" s="11" customFormat="1" ht="25.5">
      <c r="A80" s="198"/>
      <c r="B80" s="198" t="s">
        <v>420</v>
      </c>
      <c r="C80" s="203" t="s">
        <v>445</v>
      </c>
      <c r="D80" s="222">
        <v>222500</v>
      </c>
      <c r="E80" s="222">
        <v>222500</v>
      </c>
      <c r="F80" s="222">
        <v>118700</v>
      </c>
      <c r="G80" s="222">
        <v>103800</v>
      </c>
      <c r="H80" s="222"/>
      <c r="I80" s="222"/>
      <c r="J80" s="222"/>
      <c r="K80" s="222"/>
      <c r="L80" s="222"/>
    </row>
    <row r="81" spans="1:12" s="32" customFormat="1" ht="24.75" customHeight="1">
      <c r="A81" s="198"/>
      <c r="B81" s="198" t="s">
        <v>421</v>
      </c>
      <c r="C81" s="203" t="s">
        <v>446</v>
      </c>
      <c r="D81" s="222">
        <v>40000</v>
      </c>
      <c r="E81" s="223"/>
      <c r="F81" s="223"/>
      <c r="G81" s="223"/>
      <c r="H81" s="224">
        <v>40000</v>
      </c>
      <c r="I81" s="223"/>
      <c r="J81" s="223"/>
      <c r="K81" s="223"/>
      <c r="L81" s="223">
        <f>SUM(L34)</f>
        <v>0</v>
      </c>
    </row>
    <row r="82" spans="1:12" ht="12.75">
      <c r="A82" s="327"/>
      <c r="B82" s="327"/>
      <c r="C82" s="327"/>
      <c r="D82" s="223">
        <f>D79+D75+D69+D64+D55+D51+D42+D40+D38+D36+D31+D29+D23+D19+D17+D15+D13+D10+D8</f>
        <v>11911745</v>
      </c>
      <c r="E82" s="223">
        <f aca="true" t="shared" si="6" ref="E82:L82">E79+E75+E69+E64+E55+E51+E42+E40+E38+E36+E31+E29+E23+E19+E17+E15+E13+E10+E8</f>
        <v>9752084</v>
      </c>
      <c r="F82" s="223">
        <f t="shared" si="6"/>
        <v>6604491</v>
      </c>
      <c r="G82" s="223">
        <f t="shared" si="6"/>
        <v>3147593</v>
      </c>
      <c r="H82" s="223">
        <f t="shared" si="6"/>
        <v>331752</v>
      </c>
      <c r="I82" s="223">
        <f>I79+I75+I69+I64+I55+I51+I42+I40+I38+I36+I31+I29+I23+I19+I17+I15+I13+I10+I8</f>
        <v>1707459</v>
      </c>
      <c r="J82" s="223">
        <f t="shared" si="6"/>
        <v>0</v>
      </c>
      <c r="K82" s="223">
        <f t="shared" si="6"/>
        <v>0</v>
      </c>
      <c r="L82" s="223">
        <f t="shared" si="6"/>
        <v>118000</v>
      </c>
    </row>
    <row r="83" ht="12.75">
      <c r="A83" s="33"/>
    </row>
  </sheetData>
  <sheetProtection/>
  <mergeCells count="13">
    <mergeCell ref="D5:D6"/>
    <mergeCell ref="E5:E6"/>
    <mergeCell ref="F5:G5"/>
    <mergeCell ref="A82:C82"/>
    <mergeCell ref="H5:H6"/>
    <mergeCell ref="I5:I6"/>
    <mergeCell ref="J5:J6"/>
    <mergeCell ref="I1:L1"/>
    <mergeCell ref="K5:K6"/>
    <mergeCell ref="L5:L6"/>
    <mergeCell ref="A5:A6"/>
    <mergeCell ref="B5:B6"/>
    <mergeCell ref="C5:C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zoomScale="96" zoomScaleNormal="96" zoomScalePageLayoutView="0" workbookViewId="0" topLeftCell="A2">
      <selection activeCell="E27" sqref="E27:I27"/>
    </sheetView>
  </sheetViews>
  <sheetFormatPr defaultColWidth="9.140625" defaultRowHeight="12.75"/>
  <cols>
    <col min="1" max="1" width="6.57421875" style="34" customWidth="1"/>
    <col min="2" max="2" width="8.8515625" style="21" customWidth="1"/>
    <col min="3" max="3" width="29.28125" style="13" customWidth="1"/>
    <col min="4" max="4" width="18.28125" style="22" customWidth="1"/>
    <col min="5" max="5" width="19.7109375" style="22" customWidth="1"/>
    <col min="6" max="6" width="17.57421875" style="22" customWidth="1"/>
    <col min="7" max="7" width="10.8515625" style="21" customWidth="1"/>
    <col min="8" max="8" width="8.421875" style="0" customWidth="1"/>
    <col min="9" max="9" width="10.140625" style="3" customWidth="1"/>
  </cols>
  <sheetData>
    <row r="1" ht="12.75" hidden="1"/>
    <row r="2" spans="1:9" ht="30" customHeight="1">
      <c r="A2" s="27"/>
      <c r="B2" s="27"/>
      <c r="C2" s="35"/>
      <c r="D2" s="28"/>
      <c r="E2" s="28"/>
      <c r="F2" s="332" t="s">
        <v>503</v>
      </c>
      <c r="G2" s="332"/>
      <c r="H2" s="332"/>
      <c r="I2" s="332"/>
    </row>
    <row r="3" spans="1:7" ht="12" customHeight="1">
      <c r="A3" s="27"/>
      <c r="B3" s="27"/>
      <c r="C3" s="35"/>
      <c r="D3" s="28"/>
      <c r="E3" s="28"/>
      <c r="F3" s="22" t="s">
        <v>87</v>
      </c>
      <c r="G3" s="14"/>
    </row>
    <row r="4" spans="1:10" ht="15" customHeight="1">
      <c r="A4" s="14"/>
      <c r="B4" s="14"/>
      <c r="C4" s="36"/>
      <c r="D4" s="37" t="s">
        <v>88</v>
      </c>
      <c r="E4" s="25"/>
      <c r="F4" s="25"/>
      <c r="G4" s="24"/>
      <c r="H4" s="24"/>
      <c r="I4" s="25"/>
      <c r="J4" s="24"/>
    </row>
    <row r="5" spans="1:9" s="11" customFormat="1" ht="18" customHeight="1">
      <c r="A5" s="338" t="s">
        <v>1</v>
      </c>
      <c r="B5" s="338" t="s">
        <v>23</v>
      </c>
      <c r="C5" s="338" t="s">
        <v>24</v>
      </c>
      <c r="D5" s="335" t="s">
        <v>4</v>
      </c>
      <c r="E5" s="335" t="s">
        <v>89</v>
      </c>
      <c r="F5" s="38" t="s">
        <v>90</v>
      </c>
      <c r="G5" s="338" t="s">
        <v>91</v>
      </c>
      <c r="H5" s="333" t="s">
        <v>92</v>
      </c>
      <c r="I5" s="335" t="s">
        <v>93</v>
      </c>
    </row>
    <row r="6" spans="1:9" s="11" customFormat="1" ht="63.75" customHeight="1">
      <c r="A6" s="334"/>
      <c r="B6" s="334"/>
      <c r="C6" s="334"/>
      <c r="D6" s="336"/>
      <c r="E6" s="336"/>
      <c r="F6" s="225" t="s">
        <v>94</v>
      </c>
      <c r="G6" s="334"/>
      <c r="H6" s="334"/>
      <c r="I6" s="336"/>
    </row>
    <row r="7" spans="1:9" s="11" customFormat="1" ht="6" customHeight="1">
      <c r="A7" s="218">
        <v>1</v>
      </c>
      <c r="B7" s="218">
        <v>2</v>
      </c>
      <c r="C7" s="218">
        <v>3</v>
      </c>
      <c r="D7" s="219">
        <v>4</v>
      </c>
      <c r="E7" s="219">
        <v>5</v>
      </c>
      <c r="F7" s="219">
        <v>6</v>
      </c>
      <c r="G7" s="218">
        <v>7</v>
      </c>
      <c r="H7" s="218">
        <v>8</v>
      </c>
      <c r="I7" s="219">
        <v>9</v>
      </c>
    </row>
    <row r="8" spans="1:9" s="20" customFormat="1" ht="12.75">
      <c r="A8" s="231" t="s">
        <v>11</v>
      </c>
      <c r="B8" s="231"/>
      <c r="C8" s="226" t="s">
        <v>26</v>
      </c>
      <c r="D8" s="227">
        <v>3006077</v>
      </c>
      <c r="E8" s="227">
        <v>3006077</v>
      </c>
      <c r="F8" s="227"/>
      <c r="G8" s="201"/>
      <c r="H8" s="201"/>
      <c r="I8" s="227"/>
    </row>
    <row r="9" spans="1:9" s="11" customFormat="1" ht="25.5">
      <c r="A9" s="228"/>
      <c r="B9" s="228" t="s">
        <v>27</v>
      </c>
      <c r="C9" s="212" t="s">
        <v>448</v>
      </c>
      <c r="D9" s="229">
        <v>3006077</v>
      </c>
      <c r="E9" s="229">
        <v>3006077</v>
      </c>
      <c r="F9" s="229"/>
      <c r="G9" s="212"/>
      <c r="H9" s="212"/>
      <c r="I9" s="229"/>
    </row>
    <row r="10" spans="1:9" s="11" customFormat="1" ht="12.75">
      <c r="A10" s="200" t="s">
        <v>347</v>
      </c>
      <c r="B10" s="200"/>
      <c r="C10" s="206" t="s">
        <v>29</v>
      </c>
      <c r="D10" s="207">
        <v>10605</v>
      </c>
      <c r="E10" s="229"/>
      <c r="F10" s="229"/>
      <c r="G10" s="212"/>
      <c r="H10" s="212"/>
      <c r="I10" s="227">
        <v>10605</v>
      </c>
    </row>
    <row r="11" spans="1:9" s="11" customFormat="1" ht="12.75">
      <c r="A11" s="199"/>
      <c r="B11" s="199" t="s">
        <v>348</v>
      </c>
      <c r="C11" s="204" t="s">
        <v>30</v>
      </c>
      <c r="D11" s="205">
        <v>10605</v>
      </c>
      <c r="E11" s="229"/>
      <c r="F11" s="229"/>
      <c r="G11" s="212"/>
      <c r="H11" s="212"/>
      <c r="I11" s="229">
        <v>10605</v>
      </c>
    </row>
    <row r="12" spans="1:9" s="20" customFormat="1" ht="12.75">
      <c r="A12" s="231">
        <v>600</v>
      </c>
      <c r="B12" s="231"/>
      <c r="C12" s="226" t="s">
        <v>33</v>
      </c>
      <c r="D12" s="227">
        <v>1802886</v>
      </c>
      <c r="E12" s="227">
        <v>1302886</v>
      </c>
      <c r="F12" s="227">
        <f>F13+F14</f>
        <v>539690</v>
      </c>
      <c r="G12" s="201"/>
      <c r="H12" s="201"/>
      <c r="I12" s="227">
        <f>I13+I14</f>
        <v>500000</v>
      </c>
    </row>
    <row r="13" spans="1:9" s="11" customFormat="1" ht="12.75">
      <c r="A13" s="228"/>
      <c r="B13" s="228">
        <v>60014</v>
      </c>
      <c r="C13" s="230" t="s">
        <v>34</v>
      </c>
      <c r="D13" s="229">
        <v>500000</v>
      </c>
      <c r="E13" s="229"/>
      <c r="F13" s="229"/>
      <c r="G13" s="212"/>
      <c r="H13" s="212"/>
      <c r="I13" s="229">
        <v>500000</v>
      </c>
    </row>
    <row r="14" spans="1:9" s="11" customFormat="1" ht="12.75">
      <c r="A14" s="228"/>
      <c r="B14" s="228">
        <v>60016</v>
      </c>
      <c r="C14" s="230" t="s">
        <v>35</v>
      </c>
      <c r="D14" s="229">
        <v>1302886</v>
      </c>
      <c r="E14" s="229">
        <v>1302886</v>
      </c>
      <c r="F14" s="229">
        <v>539690</v>
      </c>
      <c r="G14" s="212"/>
      <c r="H14" s="212"/>
      <c r="I14" s="229"/>
    </row>
    <row r="15" spans="1:9" s="11" customFormat="1" ht="12.75">
      <c r="A15" s="231">
        <v>750</v>
      </c>
      <c r="B15" s="231"/>
      <c r="C15" s="226" t="s">
        <v>42</v>
      </c>
      <c r="D15" s="227">
        <f aca="true" t="shared" si="0" ref="D15:I15">D16</f>
        <v>10860</v>
      </c>
      <c r="E15" s="227">
        <f t="shared" si="0"/>
        <v>0</v>
      </c>
      <c r="F15" s="227">
        <f t="shared" si="0"/>
        <v>0</v>
      </c>
      <c r="G15" s="227">
        <f t="shared" si="0"/>
        <v>0</v>
      </c>
      <c r="H15" s="227">
        <f t="shared" si="0"/>
        <v>0</v>
      </c>
      <c r="I15" s="227">
        <f t="shared" si="0"/>
        <v>10860</v>
      </c>
    </row>
    <row r="16" spans="1:9" s="11" customFormat="1" ht="12.75">
      <c r="A16" s="228"/>
      <c r="B16" s="228">
        <v>75095</v>
      </c>
      <c r="C16" s="176" t="s">
        <v>36</v>
      </c>
      <c r="D16" s="229">
        <v>10860</v>
      </c>
      <c r="E16" s="229"/>
      <c r="F16" s="229"/>
      <c r="G16" s="212"/>
      <c r="H16" s="212"/>
      <c r="I16" s="229">
        <v>10860</v>
      </c>
    </row>
    <row r="17" spans="1:9" s="20" customFormat="1" ht="25.5">
      <c r="A17" s="220" t="s">
        <v>371</v>
      </c>
      <c r="B17" s="220"/>
      <c r="C17" s="201" t="s">
        <v>48</v>
      </c>
      <c r="D17" s="227">
        <v>58000</v>
      </c>
      <c r="E17" s="227">
        <v>58000</v>
      </c>
      <c r="F17" s="227"/>
      <c r="G17" s="201"/>
      <c r="H17" s="201"/>
      <c r="I17" s="227"/>
    </row>
    <row r="18" spans="1:9" s="11" customFormat="1" ht="12.75">
      <c r="A18" s="228"/>
      <c r="B18" s="198" t="s">
        <v>373</v>
      </c>
      <c r="C18" s="203" t="s">
        <v>427</v>
      </c>
      <c r="D18" s="229">
        <v>58000</v>
      </c>
      <c r="E18" s="229">
        <v>58000</v>
      </c>
      <c r="F18" s="229"/>
      <c r="G18" s="212"/>
      <c r="H18" s="212"/>
      <c r="I18" s="229"/>
    </row>
    <row r="19" spans="1:9" s="20" customFormat="1" ht="12.75">
      <c r="A19" s="231">
        <v>801</v>
      </c>
      <c r="B19" s="231"/>
      <c r="C19" s="226" t="s">
        <v>340</v>
      </c>
      <c r="D19" s="227">
        <v>223000</v>
      </c>
      <c r="E19" s="227">
        <v>223000</v>
      </c>
      <c r="F19" s="227"/>
      <c r="G19" s="201"/>
      <c r="H19" s="201"/>
      <c r="I19" s="227"/>
    </row>
    <row r="20" spans="1:9" s="11" customFormat="1" ht="12.75">
      <c r="A20" s="228"/>
      <c r="B20" s="228">
        <v>80101</v>
      </c>
      <c r="C20" s="230" t="s">
        <v>55</v>
      </c>
      <c r="D20" s="229">
        <v>135000</v>
      </c>
      <c r="E20" s="229">
        <v>135000</v>
      </c>
      <c r="F20" s="229"/>
      <c r="G20" s="212"/>
      <c r="H20" s="212"/>
      <c r="I20" s="229"/>
    </row>
    <row r="21" spans="1:9" s="11" customFormat="1" ht="12.75">
      <c r="A21" s="228"/>
      <c r="B21" s="228">
        <v>80104</v>
      </c>
      <c r="C21" s="176" t="s">
        <v>56</v>
      </c>
      <c r="D21" s="229">
        <v>58000</v>
      </c>
      <c r="E21" s="229">
        <v>58000</v>
      </c>
      <c r="F21" s="229"/>
      <c r="G21" s="212"/>
      <c r="H21" s="212"/>
      <c r="I21" s="229"/>
    </row>
    <row r="22" spans="1:9" s="11" customFormat="1" ht="12.75">
      <c r="A22" s="228"/>
      <c r="B22" s="228">
        <v>80148</v>
      </c>
      <c r="C22" s="176" t="s">
        <v>431</v>
      </c>
      <c r="D22" s="229">
        <v>30000</v>
      </c>
      <c r="E22" s="229">
        <v>30000</v>
      </c>
      <c r="F22" s="229"/>
      <c r="G22" s="212"/>
      <c r="H22" s="212"/>
      <c r="I22" s="229"/>
    </row>
    <row r="23" spans="1:9" s="11" customFormat="1" ht="12.75">
      <c r="A23" s="220" t="s">
        <v>395</v>
      </c>
      <c r="B23" s="220"/>
      <c r="C23" s="201" t="s">
        <v>63</v>
      </c>
      <c r="D23" s="227">
        <v>173700</v>
      </c>
      <c r="E23" s="227">
        <v>173700</v>
      </c>
      <c r="F23" s="229"/>
      <c r="G23" s="212"/>
      <c r="H23" s="212"/>
      <c r="I23" s="229"/>
    </row>
    <row r="24" spans="1:9" s="11" customFormat="1" ht="12.75">
      <c r="A24" s="220"/>
      <c r="B24" s="198" t="s">
        <v>403</v>
      </c>
      <c r="C24" s="203" t="s">
        <v>36</v>
      </c>
      <c r="D24" s="229">
        <v>173700</v>
      </c>
      <c r="E24" s="229">
        <v>173700</v>
      </c>
      <c r="F24" s="229"/>
      <c r="G24" s="212"/>
      <c r="H24" s="212"/>
      <c r="I24" s="229"/>
    </row>
    <row r="25" spans="1:9" s="20" customFormat="1" ht="25.5">
      <c r="A25" s="231">
        <v>900</v>
      </c>
      <c r="B25" s="231"/>
      <c r="C25" s="226" t="s">
        <v>69</v>
      </c>
      <c r="D25" s="227">
        <v>1689465</v>
      </c>
      <c r="E25" s="227">
        <v>1689465</v>
      </c>
      <c r="F25" s="227"/>
      <c r="G25" s="201"/>
      <c r="H25" s="201"/>
      <c r="I25" s="227"/>
    </row>
    <row r="26" spans="1:9" s="20" customFormat="1" ht="12.75">
      <c r="A26" s="231"/>
      <c r="B26" s="198" t="s">
        <v>411</v>
      </c>
      <c r="C26" s="203" t="s">
        <v>71</v>
      </c>
      <c r="D26" s="229">
        <v>1689465</v>
      </c>
      <c r="E26" s="229">
        <v>1689465</v>
      </c>
      <c r="F26" s="227"/>
      <c r="G26" s="201"/>
      <c r="H26" s="201"/>
      <c r="I26" s="227"/>
    </row>
    <row r="27" spans="1:9" s="32" customFormat="1" ht="24.75" customHeight="1">
      <c r="A27" s="337" t="s">
        <v>86</v>
      </c>
      <c r="B27" s="337"/>
      <c r="C27" s="337"/>
      <c r="D27" s="223">
        <f aca="true" t="shared" si="1" ref="D27:I27">D25+D23+D19+D17+D12+D8+D10+D15</f>
        <v>6974593</v>
      </c>
      <c r="E27" s="223">
        <f t="shared" si="1"/>
        <v>6453128</v>
      </c>
      <c r="F27" s="223">
        <f t="shared" si="1"/>
        <v>539690</v>
      </c>
      <c r="G27" s="223">
        <f t="shared" si="1"/>
        <v>0</v>
      </c>
      <c r="H27" s="223">
        <f t="shared" si="1"/>
        <v>0</v>
      </c>
      <c r="I27" s="223">
        <f t="shared" si="1"/>
        <v>521465</v>
      </c>
    </row>
    <row r="29" ht="12.75">
      <c r="A29" s="39"/>
    </row>
  </sheetData>
  <sheetProtection/>
  <mergeCells count="10">
    <mergeCell ref="F2:I2"/>
    <mergeCell ref="H5:H6"/>
    <mergeCell ref="I5:I6"/>
    <mergeCell ref="A27:C27"/>
    <mergeCell ref="A5:A6"/>
    <mergeCell ref="B5:B6"/>
    <mergeCell ref="C5:C6"/>
    <mergeCell ref="D5:D6"/>
    <mergeCell ref="E5:E6"/>
    <mergeCell ref="G5:G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="96" zoomScaleNormal="96" zoomScalePageLayoutView="0" workbookViewId="0" topLeftCell="A1">
      <selection activeCell="B2" sqref="B2"/>
    </sheetView>
  </sheetViews>
  <sheetFormatPr defaultColWidth="9.140625" defaultRowHeight="12.75"/>
  <cols>
    <col min="1" max="1" width="4.7109375" style="21" customWidth="1"/>
    <col min="2" max="2" width="40.140625" style="21" customWidth="1"/>
    <col min="3" max="3" width="14.00390625" style="21" customWidth="1"/>
    <col min="4" max="4" width="17.140625" style="40" customWidth="1"/>
    <col min="5" max="16384" width="9.140625" style="21" customWidth="1"/>
  </cols>
  <sheetData>
    <row r="1" spans="2:6" ht="28.5" customHeight="1">
      <c r="B1" s="21" t="s">
        <v>504</v>
      </c>
      <c r="C1" s="339" t="s">
        <v>505</v>
      </c>
      <c r="D1" s="339"/>
      <c r="E1" s="339"/>
      <c r="F1" s="339"/>
    </row>
    <row r="2" ht="12.75" customHeight="1">
      <c r="C2" s="21" t="s">
        <v>95</v>
      </c>
    </row>
    <row r="3" ht="29.25" customHeight="1"/>
    <row r="4" spans="1:4" ht="27" customHeight="1">
      <c r="A4" s="342" t="s">
        <v>96</v>
      </c>
      <c r="B4" s="342"/>
      <c r="C4" s="342"/>
      <c r="D4" s="342"/>
    </row>
    <row r="5" ht="6.75" customHeight="1">
      <c r="A5" s="41"/>
    </row>
    <row r="6" ht="12.75">
      <c r="D6" s="42"/>
    </row>
    <row r="7" spans="1:4" ht="15" customHeight="1">
      <c r="A7" s="343" t="s">
        <v>97</v>
      </c>
      <c r="B7" s="343" t="s">
        <v>98</v>
      </c>
      <c r="C7" s="344" t="s">
        <v>99</v>
      </c>
      <c r="D7" s="345" t="s">
        <v>100</v>
      </c>
    </row>
    <row r="8" spans="1:4" ht="15" customHeight="1">
      <c r="A8" s="343"/>
      <c r="B8" s="343"/>
      <c r="C8" s="343"/>
      <c r="D8" s="345"/>
    </row>
    <row r="9" spans="1:4" ht="15.75" customHeight="1">
      <c r="A9" s="343"/>
      <c r="B9" s="343"/>
      <c r="C9" s="343"/>
      <c r="D9" s="345"/>
    </row>
    <row r="10" spans="1:4" s="47" customFormat="1" ht="9.75" customHeight="1">
      <c r="A10" s="45">
        <v>1</v>
      </c>
      <c r="B10" s="45">
        <v>2</v>
      </c>
      <c r="C10" s="45">
        <v>3</v>
      </c>
      <c r="D10" s="46">
        <v>4</v>
      </c>
    </row>
    <row r="11" spans="1:4" s="51" customFormat="1" ht="13.5" customHeight="1">
      <c r="A11" s="48" t="s">
        <v>101</v>
      </c>
      <c r="B11" s="49" t="s">
        <v>102</v>
      </c>
      <c r="C11" s="48"/>
      <c r="D11" s="50">
        <v>14961696</v>
      </c>
    </row>
    <row r="12" spans="1:4" ht="15.75" customHeight="1">
      <c r="A12" s="48" t="s">
        <v>103</v>
      </c>
      <c r="B12" s="49" t="s">
        <v>104</v>
      </c>
      <c r="C12" s="48"/>
      <c r="D12" s="50">
        <v>18886338</v>
      </c>
    </row>
    <row r="13" spans="1:4" ht="14.25" customHeight="1">
      <c r="A13" s="48" t="s">
        <v>105</v>
      </c>
      <c r="B13" s="49" t="s">
        <v>106</v>
      </c>
      <c r="C13" s="52"/>
      <c r="D13" s="50">
        <v>-3924642</v>
      </c>
    </row>
    <row r="14" spans="1:4" ht="18.75" customHeight="1">
      <c r="A14" s="340" t="s">
        <v>107</v>
      </c>
      <c r="B14" s="340"/>
      <c r="C14" s="52"/>
      <c r="D14" s="50">
        <v>4909142</v>
      </c>
    </row>
    <row r="15" spans="1:4" ht="21.75" customHeight="1">
      <c r="A15" s="48" t="s">
        <v>101</v>
      </c>
      <c r="B15" s="53" t="s">
        <v>108</v>
      </c>
      <c r="C15" s="48" t="s">
        <v>109</v>
      </c>
      <c r="D15" s="50">
        <v>3381142</v>
      </c>
    </row>
    <row r="16" spans="1:4" ht="18.75" customHeight="1">
      <c r="A16" s="54" t="s">
        <v>103</v>
      </c>
      <c r="B16" s="52" t="s">
        <v>110</v>
      </c>
      <c r="C16" s="48" t="s">
        <v>109</v>
      </c>
      <c r="D16" s="55">
        <v>1528000</v>
      </c>
    </row>
    <row r="17" spans="1:4" ht="31.5" customHeight="1">
      <c r="A17" s="48" t="s">
        <v>105</v>
      </c>
      <c r="B17" s="56" t="s">
        <v>111</v>
      </c>
      <c r="C17" s="48" t="s">
        <v>112</v>
      </c>
      <c r="D17" s="50"/>
    </row>
    <row r="18" spans="1:4" ht="15.75" customHeight="1">
      <c r="A18" s="54" t="s">
        <v>113</v>
      </c>
      <c r="B18" s="52" t="s">
        <v>114</v>
      </c>
      <c r="C18" s="48" t="s">
        <v>115</v>
      </c>
      <c r="D18" s="50"/>
    </row>
    <row r="19" spans="1:4" ht="15" customHeight="1">
      <c r="A19" s="48" t="s">
        <v>116</v>
      </c>
      <c r="B19" s="52" t="s">
        <v>117</v>
      </c>
      <c r="C19" s="48" t="s">
        <v>118</v>
      </c>
      <c r="D19" s="50"/>
    </row>
    <row r="20" spans="1:4" ht="16.5" customHeight="1">
      <c r="A20" s="54" t="s">
        <v>119</v>
      </c>
      <c r="B20" s="52" t="s">
        <v>120</v>
      </c>
      <c r="C20" s="48" t="s">
        <v>121</v>
      </c>
      <c r="D20" s="57"/>
    </row>
    <row r="21" spans="1:4" ht="15" customHeight="1">
      <c r="A21" s="48" t="s">
        <v>122</v>
      </c>
      <c r="B21" s="52" t="s">
        <v>123</v>
      </c>
      <c r="C21" s="48" t="s">
        <v>124</v>
      </c>
      <c r="D21" s="50"/>
    </row>
    <row r="22" spans="1:4" ht="15" customHeight="1">
      <c r="A22" s="48" t="s">
        <v>125</v>
      </c>
      <c r="B22" s="58" t="s">
        <v>126</v>
      </c>
      <c r="C22" s="48" t="s">
        <v>127</v>
      </c>
      <c r="D22" s="50"/>
    </row>
    <row r="23" spans="1:4" ht="18.75" customHeight="1">
      <c r="A23" s="340" t="s">
        <v>128</v>
      </c>
      <c r="B23" s="340"/>
      <c r="C23" s="48"/>
      <c r="D23" s="50">
        <v>984500</v>
      </c>
    </row>
    <row r="24" spans="1:4" ht="16.5" customHeight="1">
      <c r="A24" s="48" t="s">
        <v>101</v>
      </c>
      <c r="B24" s="52" t="s">
        <v>129</v>
      </c>
      <c r="C24" s="48" t="s">
        <v>130</v>
      </c>
      <c r="D24" s="50">
        <v>754500</v>
      </c>
    </row>
    <row r="25" spans="1:4" ht="13.5" customHeight="1">
      <c r="A25" s="54" t="s">
        <v>103</v>
      </c>
      <c r="B25" s="59" t="s">
        <v>131</v>
      </c>
      <c r="C25" s="54" t="s">
        <v>130</v>
      </c>
      <c r="D25" s="55">
        <v>230000</v>
      </c>
    </row>
    <row r="26" spans="1:4" ht="38.25" customHeight="1">
      <c r="A26" s="48" t="s">
        <v>105</v>
      </c>
      <c r="B26" s="60" t="s">
        <v>132</v>
      </c>
      <c r="C26" s="48" t="s">
        <v>133</v>
      </c>
      <c r="D26" s="50"/>
    </row>
    <row r="27" spans="1:4" ht="14.25" customHeight="1">
      <c r="A27" s="54" t="s">
        <v>113</v>
      </c>
      <c r="B27" s="59" t="s">
        <v>134</v>
      </c>
      <c r="C27" s="54" t="s">
        <v>135</v>
      </c>
      <c r="D27" s="55"/>
    </row>
    <row r="28" spans="1:4" ht="15.75" customHeight="1">
      <c r="A28" s="48" t="s">
        <v>116</v>
      </c>
      <c r="B28" s="52" t="s">
        <v>136</v>
      </c>
      <c r="C28" s="48" t="s">
        <v>137</v>
      </c>
      <c r="D28" s="50"/>
    </row>
    <row r="29" spans="1:4" ht="15" customHeight="1">
      <c r="A29" s="61" t="s">
        <v>119</v>
      </c>
      <c r="B29" s="58" t="s">
        <v>138</v>
      </c>
      <c r="C29" s="61" t="s">
        <v>139</v>
      </c>
      <c r="D29" s="57"/>
    </row>
    <row r="30" spans="1:6" ht="16.5" customHeight="1">
      <c r="A30" s="61" t="s">
        <v>122</v>
      </c>
      <c r="B30" s="58" t="s">
        <v>140</v>
      </c>
      <c r="C30" s="62" t="s">
        <v>141</v>
      </c>
      <c r="D30" s="63"/>
      <c r="E30" s="64"/>
      <c r="F30" s="64"/>
    </row>
    <row r="31" spans="1:3" ht="12.75">
      <c r="A31" s="65"/>
      <c r="B31" s="66"/>
      <c r="C31" s="67"/>
    </row>
    <row r="32" spans="1:4" ht="51.75" customHeight="1">
      <c r="A32" s="68"/>
      <c r="B32" s="341" t="s">
        <v>142</v>
      </c>
      <c r="C32" s="341"/>
      <c r="D32" s="341"/>
    </row>
  </sheetData>
  <sheetProtection/>
  <mergeCells count="9">
    <mergeCell ref="C1:F1"/>
    <mergeCell ref="A23:B23"/>
    <mergeCell ref="B32:D32"/>
    <mergeCell ref="A4:D4"/>
    <mergeCell ref="A7:A9"/>
    <mergeCell ref="B7:B9"/>
    <mergeCell ref="C7:C9"/>
    <mergeCell ref="D7:D9"/>
    <mergeCell ref="A14:B1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="96" zoomScaleNormal="96" zoomScalePageLayoutView="0" workbookViewId="0" topLeftCell="A1">
      <selection activeCell="D2" sqref="D2"/>
    </sheetView>
  </sheetViews>
  <sheetFormatPr defaultColWidth="9.140625" defaultRowHeight="12.75"/>
  <cols>
    <col min="1" max="1" width="11.28125" style="34" customWidth="1"/>
    <col min="2" max="2" width="12.421875" style="34" customWidth="1"/>
    <col min="3" max="3" width="42.7109375" style="13" customWidth="1"/>
    <col min="4" max="4" width="14.28125" style="22" customWidth="1"/>
    <col min="5" max="5" width="14.8515625" style="22" customWidth="1"/>
    <col min="6" max="6" width="13.57421875" style="22" customWidth="1"/>
    <col min="7" max="7" width="15.8515625" style="0" customWidth="1"/>
  </cols>
  <sheetData>
    <row r="1" spans="5:7" ht="26.25" customHeight="1">
      <c r="E1" s="330" t="s">
        <v>506</v>
      </c>
      <c r="F1" s="330"/>
      <c r="G1" s="330"/>
    </row>
    <row r="2" ht="12.75">
      <c r="E2" s="22" t="s">
        <v>143</v>
      </c>
    </row>
    <row r="3" spans="1:7" ht="48.75" customHeight="1">
      <c r="A3" s="347" t="s">
        <v>144</v>
      </c>
      <c r="B3" s="347"/>
      <c r="C3" s="347"/>
      <c r="D3" s="347"/>
      <c r="E3" s="347"/>
      <c r="F3" s="347"/>
      <c r="G3" s="347"/>
    </row>
    <row r="4" ht="12.75">
      <c r="G4" s="69"/>
    </row>
    <row r="5" spans="1:7" s="34" customFormat="1" ht="20.25" customHeight="1">
      <c r="A5" s="343" t="s">
        <v>1</v>
      </c>
      <c r="B5" s="343" t="s">
        <v>23</v>
      </c>
      <c r="C5" s="344" t="s">
        <v>145</v>
      </c>
      <c r="D5" s="348" t="s">
        <v>146</v>
      </c>
      <c r="E5" s="348" t="s">
        <v>147</v>
      </c>
      <c r="F5" s="348" t="s">
        <v>148</v>
      </c>
      <c r="G5" s="348"/>
    </row>
    <row r="6" spans="1:7" s="34" customFormat="1" ht="39" customHeight="1">
      <c r="A6" s="322"/>
      <c r="B6" s="322"/>
      <c r="C6" s="323"/>
      <c r="D6" s="349"/>
      <c r="E6" s="349"/>
      <c r="F6" s="235" t="s">
        <v>149</v>
      </c>
      <c r="G6" s="171" t="s">
        <v>150</v>
      </c>
    </row>
    <row r="7" spans="1:7" ht="9" customHeight="1">
      <c r="A7" s="194">
        <v>1</v>
      </c>
      <c r="B7" s="194">
        <v>2</v>
      </c>
      <c r="C7" s="195">
        <v>3</v>
      </c>
      <c r="D7" s="196">
        <v>4</v>
      </c>
      <c r="E7" s="196">
        <v>5</v>
      </c>
      <c r="F7" s="196">
        <v>6</v>
      </c>
      <c r="G7" s="194">
        <v>7</v>
      </c>
    </row>
    <row r="8" spans="1:7" s="20" customFormat="1" ht="19.5" customHeight="1">
      <c r="A8" s="236">
        <v>750</v>
      </c>
      <c r="B8" s="236"/>
      <c r="C8" s="226" t="s">
        <v>42</v>
      </c>
      <c r="D8" s="237">
        <v>65394</v>
      </c>
      <c r="E8" s="237">
        <v>65394</v>
      </c>
      <c r="F8" s="237">
        <v>65394</v>
      </c>
      <c r="G8" s="238"/>
    </row>
    <row r="9" spans="1:7" ht="34.5" customHeight="1">
      <c r="A9" s="215"/>
      <c r="B9" s="215">
        <v>75011</v>
      </c>
      <c r="C9" s="176" t="s">
        <v>478</v>
      </c>
      <c r="D9" s="213">
        <v>65394</v>
      </c>
      <c r="E9" s="213">
        <v>65394</v>
      </c>
      <c r="F9" s="213">
        <v>65394</v>
      </c>
      <c r="G9" s="181"/>
    </row>
    <row r="10" spans="1:7" s="20" customFormat="1" ht="38.25">
      <c r="A10" s="236">
        <v>751</v>
      </c>
      <c r="B10" s="236"/>
      <c r="C10" s="226" t="s">
        <v>46</v>
      </c>
      <c r="D10" s="237">
        <v>832</v>
      </c>
      <c r="E10" s="237">
        <v>832</v>
      </c>
      <c r="F10" s="237">
        <v>832</v>
      </c>
      <c r="G10" s="238"/>
    </row>
    <row r="11" spans="1:7" ht="12.75">
      <c r="A11" s="215"/>
      <c r="B11" s="215">
        <v>75101</v>
      </c>
      <c r="C11" s="176" t="s">
        <v>479</v>
      </c>
      <c r="D11" s="213">
        <v>832</v>
      </c>
      <c r="E11" s="213">
        <v>832</v>
      </c>
      <c r="F11" s="213">
        <v>832</v>
      </c>
      <c r="G11" s="181"/>
    </row>
    <row r="12" spans="1:7" s="20" customFormat="1" ht="25.5">
      <c r="A12" s="236">
        <v>754</v>
      </c>
      <c r="B12" s="236"/>
      <c r="C12" s="226" t="s">
        <v>48</v>
      </c>
      <c r="D12" s="237">
        <v>300</v>
      </c>
      <c r="E12" s="237">
        <v>300</v>
      </c>
      <c r="F12" s="237">
        <v>300</v>
      </c>
      <c r="G12" s="238"/>
    </row>
    <row r="13" spans="1:7" ht="19.5" customHeight="1">
      <c r="A13" s="215"/>
      <c r="B13" s="215">
        <v>75414</v>
      </c>
      <c r="C13" s="176" t="s">
        <v>480</v>
      </c>
      <c r="D13" s="213">
        <v>300</v>
      </c>
      <c r="E13" s="213">
        <v>300</v>
      </c>
      <c r="F13" s="213">
        <v>300</v>
      </c>
      <c r="G13" s="181"/>
    </row>
    <row r="14" spans="1:7" s="20" customFormat="1" ht="19.5" customHeight="1">
      <c r="A14" s="236">
        <v>852</v>
      </c>
      <c r="B14" s="236"/>
      <c r="C14" s="226" t="s">
        <v>63</v>
      </c>
      <c r="D14" s="237">
        <f>D15+D16</f>
        <v>1235300</v>
      </c>
      <c r="E14" s="237">
        <f>E15+E16</f>
        <v>1235300</v>
      </c>
      <c r="F14" s="237">
        <f>F15+F16</f>
        <v>1235300</v>
      </c>
      <c r="G14" s="238"/>
    </row>
    <row r="15" spans="1:7" ht="51">
      <c r="A15" s="215"/>
      <c r="B15" s="215">
        <v>85212</v>
      </c>
      <c r="C15" s="230" t="s">
        <v>64</v>
      </c>
      <c r="D15" s="213">
        <v>1235000</v>
      </c>
      <c r="E15" s="213">
        <v>1235000</v>
      </c>
      <c r="F15" s="213">
        <v>1235000</v>
      </c>
      <c r="G15" s="181"/>
    </row>
    <row r="16" spans="1:7" ht="51">
      <c r="A16" s="215"/>
      <c r="B16" s="215">
        <v>85213</v>
      </c>
      <c r="C16" s="210" t="s">
        <v>450</v>
      </c>
      <c r="D16" s="213">
        <v>300</v>
      </c>
      <c r="E16" s="213">
        <v>300</v>
      </c>
      <c r="F16" s="213">
        <v>300</v>
      </c>
      <c r="G16" s="181"/>
    </row>
    <row r="17" spans="1:7" ht="19.5" customHeight="1">
      <c r="A17" s="346" t="s">
        <v>4</v>
      </c>
      <c r="B17" s="346"/>
      <c r="C17" s="346"/>
      <c r="D17" s="346"/>
      <c r="E17" s="213">
        <f>SUM(E8,E10,E12,E14)</f>
        <v>1301826</v>
      </c>
      <c r="F17" s="213">
        <f>SUM(F8,F10,F12,F14)</f>
        <v>1301826</v>
      </c>
      <c r="G17" s="181"/>
    </row>
    <row r="19" ht="12.75">
      <c r="A19" s="39"/>
    </row>
  </sheetData>
  <sheetProtection/>
  <mergeCells count="9">
    <mergeCell ref="E1:G1"/>
    <mergeCell ref="A17:D17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="96" zoomScaleNormal="96" zoomScalePageLayoutView="0" workbookViewId="0" topLeftCell="A1">
      <selection activeCell="E1" sqref="E1:G1"/>
    </sheetView>
  </sheetViews>
  <sheetFormatPr defaultColWidth="9.140625" defaultRowHeight="12.75"/>
  <cols>
    <col min="1" max="1" width="11.28125" style="21" customWidth="1"/>
    <col min="2" max="2" width="12.421875" style="21" customWidth="1"/>
    <col min="3" max="3" width="42.7109375" style="21" customWidth="1"/>
    <col min="4" max="4" width="14.28125" style="21" customWidth="1"/>
    <col min="5" max="5" width="14.8515625" style="21" customWidth="1"/>
    <col min="6" max="6" width="13.57421875" style="21" customWidth="1"/>
    <col min="7" max="7" width="15.8515625" style="0" customWidth="1"/>
  </cols>
  <sheetData>
    <row r="1" spans="5:7" ht="31.5" customHeight="1">
      <c r="E1" s="350" t="s">
        <v>516</v>
      </c>
      <c r="F1" s="350"/>
      <c r="G1" s="350"/>
    </row>
    <row r="2" ht="12.75">
      <c r="E2" s="21" t="s">
        <v>151</v>
      </c>
    </row>
    <row r="3" spans="1:7" ht="48.75" customHeight="1">
      <c r="A3" s="347" t="s">
        <v>152</v>
      </c>
      <c r="B3" s="347"/>
      <c r="C3" s="347"/>
      <c r="D3" s="347"/>
      <c r="E3" s="347"/>
      <c r="F3" s="347"/>
      <c r="G3" s="347"/>
    </row>
    <row r="4" ht="12.75">
      <c r="G4" s="69"/>
    </row>
    <row r="5" spans="1:7" s="34" customFormat="1" ht="20.25" customHeight="1">
      <c r="A5" s="343" t="s">
        <v>1</v>
      </c>
      <c r="B5" s="343" t="s">
        <v>23</v>
      </c>
      <c r="C5" s="343" t="s">
        <v>145</v>
      </c>
      <c r="D5" s="344" t="s">
        <v>146</v>
      </c>
      <c r="E5" s="344" t="s">
        <v>147</v>
      </c>
      <c r="F5" s="344" t="s">
        <v>148</v>
      </c>
      <c r="G5" s="344"/>
    </row>
    <row r="6" spans="1:7" s="34" customFormat="1" ht="65.25" customHeight="1">
      <c r="A6" s="343"/>
      <c r="B6" s="343"/>
      <c r="C6" s="343"/>
      <c r="D6" s="344"/>
      <c r="E6" s="344"/>
      <c r="F6" s="44" t="s">
        <v>149</v>
      </c>
      <c r="G6" s="44" t="s">
        <v>150</v>
      </c>
    </row>
    <row r="7" spans="1:7" ht="9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</row>
    <row r="8" spans="1:7" ht="19.5" customHeight="1">
      <c r="A8" s="74"/>
      <c r="B8" s="74"/>
      <c r="C8" s="74"/>
      <c r="D8" s="74"/>
      <c r="E8" s="74"/>
      <c r="F8" s="74"/>
      <c r="G8" s="74"/>
    </row>
    <row r="9" spans="1:7" ht="19.5" customHeight="1">
      <c r="A9" s="72"/>
      <c r="B9" s="72"/>
      <c r="C9" s="72"/>
      <c r="D9" s="72"/>
      <c r="E9" s="72"/>
      <c r="F9" s="72"/>
      <c r="G9" s="72"/>
    </row>
    <row r="10" spans="1:7" ht="19.5" customHeight="1">
      <c r="A10" s="72"/>
      <c r="B10" s="72"/>
      <c r="C10" s="72"/>
      <c r="D10" s="72"/>
      <c r="E10" s="72"/>
      <c r="F10" s="72"/>
      <c r="G10" s="72"/>
    </row>
    <row r="11" spans="1:7" ht="19.5" customHeight="1">
      <c r="A11" s="72"/>
      <c r="B11" s="72"/>
      <c r="C11" s="72"/>
      <c r="D11" s="72"/>
      <c r="E11" s="72"/>
      <c r="F11" s="72"/>
      <c r="G11" s="72"/>
    </row>
    <row r="12" spans="1:7" ht="19.5" customHeight="1">
      <c r="A12" s="72"/>
      <c r="B12" s="72"/>
      <c r="C12" s="72"/>
      <c r="D12" s="72"/>
      <c r="E12" s="72"/>
      <c r="F12" s="72"/>
      <c r="G12" s="72"/>
    </row>
    <row r="13" spans="1:7" ht="19.5" customHeight="1">
      <c r="A13" s="72"/>
      <c r="B13" s="72"/>
      <c r="C13" s="72"/>
      <c r="D13" s="72"/>
      <c r="E13" s="72"/>
      <c r="F13" s="72"/>
      <c r="G13" s="72"/>
    </row>
    <row r="14" spans="1:7" ht="19.5" customHeight="1">
      <c r="A14" s="72"/>
      <c r="B14" s="72"/>
      <c r="C14" s="72"/>
      <c r="D14" s="72"/>
      <c r="E14" s="72"/>
      <c r="F14" s="72"/>
      <c r="G14" s="72"/>
    </row>
    <row r="15" spans="1:7" ht="19.5" customHeight="1">
      <c r="A15" s="72"/>
      <c r="B15" s="72"/>
      <c r="C15" s="72"/>
      <c r="D15" s="72"/>
      <c r="E15" s="72"/>
      <c r="F15" s="72"/>
      <c r="G15" s="72"/>
    </row>
    <row r="16" spans="1:7" ht="19.5" customHeight="1">
      <c r="A16" s="72"/>
      <c r="B16" s="72"/>
      <c r="C16" s="72"/>
      <c r="D16" s="72"/>
      <c r="E16" s="72"/>
      <c r="F16" s="72"/>
      <c r="G16" s="72"/>
    </row>
    <row r="17" spans="1:7" ht="19.5" customHeight="1">
      <c r="A17" s="72"/>
      <c r="B17" s="72"/>
      <c r="C17" s="72"/>
      <c r="D17" s="72"/>
      <c r="E17" s="72"/>
      <c r="F17" s="72"/>
      <c r="G17" s="72"/>
    </row>
    <row r="18" spans="1:7" ht="19.5" customHeight="1">
      <c r="A18" s="72"/>
      <c r="B18" s="72"/>
      <c r="C18" s="72"/>
      <c r="D18" s="72"/>
      <c r="E18" s="72"/>
      <c r="F18" s="72"/>
      <c r="G18" s="72"/>
    </row>
    <row r="19" spans="1:7" ht="19.5" customHeight="1">
      <c r="A19" s="72"/>
      <c r="B19" s="72"/>
      <c r="C19" s="72"/>
      <c r="D19" s="72"/>
      <c r="E19" s="72"/>
      <c r="F19" s="72"/>
      <c r="G19" s="72"/>
    </row>
    <row r="20" spans="1:7" ht="19.5" customHeight="1">
      <c r="A20" s="75"/>
      <c r="B20" s="75"/>
      <c r="C20" s="75"/>
      <c r="D20" s="75"/>
      <c r="E20" s="75"/>
      <c r="F20" s="75"/>
      <c r="G20" s="75"/>
    </row>
    <row r="21" spans="1:7" ht="19.5" customHeight="1">
      <c r="A21" s="351" t="s">
        <v>4</v>
      </c>
      <c r="B21" s="351"/>
      <c r="C21" s="351"/>
      <c r="D21" s="351"/>
      <c r="E21" s="73"/>
      <c r="F21" s="73"/>
      <c r="G21" s="73"/>
    </row>
    <row r="23" ht="12.75">
      <c r="A23" s="33"/>
    </row>
  </sheetData>
  <sheetProtection/>
  <mergeCells count="9">
    <mergeCell ref="E1:G1"/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="96" zoomScaleNormal="96" zoomScalePageLayoutView="0" workbookViewId="0" topLeftCell="A1">
      <selection activeCell="D8" sqref="D8"/>
    </sheetView>
  </sheetViews>
  <sheetFormatPr defaultColWidth="9.140625" defaultRowHeight="12.75"/>
  <cols>
    <col min="1" max="1" width="11.28125" style="21" customWidth="1"/>
    <col min="2" max="2" width="12.421875" style="21" customWidth="1"/>
    <col min="3" max="3" width="32.57421875" style="21" customWidth="1"/>
    <col min="4" max="4" width="14.28125" style="21" customWidth="1"/>
    <col min="5" max="5" width="14.8515625" style="21" customWidth="1"/>
    <col min="6" max="6" width="13.57421875" style="21" customWidth="1"/>
    <col min="7" max="7" width="14.421875" style="21" customWidth="1"/>
    <col min="8" max="8" width="15.7109375" style="0" customWidth="1"/>
  </cols>
  <sheetData>
    <row r="1" spans="5:8" ht="28.5" customHeight="1">
      <c r="E1" s="350" t="s">
        <v>517</v>
      </c>
      <c r="F1" s="350"/>
      <c r="G1" s="350"/>
      <c r="H1" s="350"/>
    </row>
    <row r="2" ht="12.75">
      <c r="F2" s="21" t="s">
        <v>21</v>
      </c>
    </row>
    <row r="3" spans="1:8" ht="48.75" customHeight="1">
      <c r="A3" s="347" t="s">
        <v>153</v>
      </c>
      <c r="B3" s="347"/>
      <c r="C3" s="347"/>
      <c r="D3" s="347"/>
      <c r="E3" s="347"/>
      <c r="F3" s="347"/>
      <c r="G3" s="347"/>
      <c r="H3" s="347"/>
    </row>
    <row r="4" ht="12.75">
      <c r="H4" s="76"/>
    </row>
    <row r="5" spans="1:8" s="34" customFormat="1" ht="20.25" customHeight="1">
      <c r="A5" s="343" t="s">
        <v>1</v>
      </c>
      <c r="B5" s="343" t="s">
        <v>23</v>
      </c>
      <c r="C5" s="343" t="s">
        <v>145</v>
      </c>
      <c r="D5" s="344" t="s">
        <v>146</v>
      </c>
      <c r="E5" s="344" t="s">
        <v>147</v>
      </c>
      <c r="F5" s="344" t="s">
        <v>148</v>
      </c>
      <c r="G5" s="344"/>
      <c r="H5" s="77"/>
    </row>
    <row r="6" spans="1:8" s="34" customFormat="1" ht="65.25" customHeight="1">
      <c r="A6" s="343"/>
      <c r="B6" s="343"/>
      <c r="C6" s="343"/>
      <c r="D6" s="344"/>
      <c r="E6" s="344"/>
      <c r="F6" s="44" t="s">
        <v>149</v>
      </c>
      <c r="G6" s="44" t="s">
        <v>150</v>
      </c>
      <c r="H6" s="17" t="s">
        <v>154</v>
      </c>
    </row>
    <row r="7" spans="1:8" ht="9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</row>
    <row r="8" spans="1:8" ht="85.5" customHeight="1">
      <c r="A8" s="74">
        <v>854</v>
      </c>
      <c r="B8" s="74">
        <v>85417</v>
      </c>
      <c r="C8" s="245" t="s">
        <v>519</v>
      </c>
      <c r="D8" s="74">
        <v>10500</v>
      </c>
      <c r="E8" s="246">
        <v>10500</v>
      </c>
      <c r="F8" s="246">
        <v>10500</v>
      </c>
      <c r="G8" s="246"/>
      <c r="H8" s="74"/>
    </row>
    <row r="9" spans="1:8" ht="19.5" customHeight="1">
      <c r="A9" s="72"/>
      <c r="B9" s="72"/>
      <c r="C9" s="72"/>
      <c r="D9" s="72"/>
      <c r="E9" s="247"/>
      <c r="F9" s="247"/>
      <c r="G9" s="247"/>
      <c r="H9" s="72"/>
    </row>
    <row r="10" spans="1:8" ht="19.5" customHeight="1">
      <c r="A10" s="72"/>
      <c r="B10" s="72"/>
      <c r="C10" s="72"/>
      <c r="D10" s="72"/>
      <c r="E10" s="247"/>
      <c r="F10" s="247"/>
      <c r="G10" s="247"/>
      <c r="H10" s="72"/>
    </row>
    <row r="11" spans="1:8" ht="19.5" customHeight="1">
      <c r="A11" s="72"/>
      <c r="B11" s="72"/>
      <c r="C11" s="72"/>
      <c r="D11" s="72"/>
      <c r="E11" s="247"/>
      <c r="F11" s="247"/>
      <c r="G11" s="247"/>
      <c r="H11" s="72"/>
    </row>
    <row r="12" spans="1:8" ht="19.5" customHeight="1">
      <c r="A12" s="75"/>
      <c r="B12" s="75"/>
      <c r="C12" s="75"/>
      <c r="D12" s="75"/>
      <c r="E12" s="248"/>
      <c r="F12" s="248"/>
      <c r="G12" s="248"/>
      <c r="H12" s="75"/>
    </row>
    <row r="13" spans="1:8" ht="19.5" customHeight="1">
      <c r="A13" s="351"/>
      <c r="B13" s="351"/>
      <c r="C13" s="351"/>
      <c r="D13" s="351"/>
      <c r="E13" s="249">
        <v>10500</v>
      </c>
      <c r="F13" s="249">
        <v>10500</v>
      </c>
      <c r="G13" s="249"/>
      <c r="H13" s="73"/>
    </row>
    <row r="15" ht="12.75">
      <c r="A15" s="33"/>
    </row>
  </sheetData>
  <sheetProtection/>
  <mergeCells count="9">
    <mergeCell ref="E1:H1"/>
    <mergeCell ref="A13:D13"/>
    <mergeCell ref="A3:H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9"/>
  <sheetViews>
    <sheetView zoomScale="96" zoomScaleNormal="96" zoomScalePageLayoutView="0" workbookViewId="0" topLeftCell="A1">
      <selection activeCell="D3" sqref="D3:E3"/>
    </sheetView>
  </sheetViews>
  <sheetFormatPr defaultColWidth="9.140625" defaultRowHeight="12.75"/>
  <cols>
    <col min="1" max="1" width="4.00390625" style="21" customWidth="1"/>
    <col min="2" max="2" width="8.140625" style="21" customWidth="1"/>
    <col min="3" max="3" width="9.8515625" style="21" customWidth="1"/>
    <col min="4" max="4" width="41.57421875" style="13" customWidth="1"/>
    <col min="5" max="5" width="22.421875" style="22" customWidth="1"/>
    <col min="6" max="16384" width="9.140625" style="21" customWidth="1"/>
  </cols>
  <sheetData>
    <row r="1" ht="18.75" customHeight="1"/>
    <row r="2" spans="4:5" ht="36.75" customHeight="1">
      <c r="D2" s="354" t="s">
        <v>507</v>
      </c>
      <c r="E2" s="354"/>
    </row>
    <row r="3" spans="4:5" ht="15.75" customHeight="1">
      <c r="D3" s="355" t="s">
        <v>155</v>
      </c>
      <c r="E3" s="355"/>
    </row>
    <row r="4" ht="30" customHeight="1"/>
    <row r="5" spans="1:5" ht="78" customHeight="1">
      <c r="A5" s="352" t="s">
        <v>156</v>
      </c>
      <c r="B5" s="352"/>
      <c r="C5" s="352"/>
      <c r="D5" s="352"/>
      <c r="E5" s="352"/>
    </row>
    <row r="6" spans="4:5" ht="19.5" customHeight="1">
      <c r="D6" s="78"/>
      <c r="E6" s="79"/>
    </row>
    <row r="7" ht="19.5" customHeight="1">
      <c r="E7" s="80"/>
    </row>
    <row r="8" spans="1:5" ht="19.5" customHeight="1">
      <c r="A8" s="190" t="s">
        <v>97</v>
      </c>
      <c r="B8" s="190" t="s">
        <v>1</v>
      </c>
      <c r="C8" s="190" t="s">
        <v>23</v>
      </c>
      <c r="D8" s="191" t="s">
        <v>157</v>
      </c>
      <c r="E8" s="192" t="s">
        <v>158</v>
      </c>
    </row>
    <row r="9" spans="1:5" ht="30" customHeight="1">
      <c r="A9" s="239" t="s">
        <v>159</v>
      </c>
      <c r="B9" s="353" t="s">
        <v>160</v>
      </c>
      <c r="C9" s="353"/>
      <c r="D9" s="353"/>
      <c r="E9" s="353"/>
    </row>
    <row r="10" spans="1:5" s="81" customFormat="1" ht="54" customHeight="1">
      <c r="A10" s="240"/>
      <c r="B10" s="183">
        <v>756</v>
      </c>
      <c r="C10" s="183"/>
      <c r="D10" s="226" t="s">
        <v>518</v>
      </c>
      <c r="E10" s="241">
        <v>111000</v>
      </c>
    </row>
    <row r="11" spans="1:5" ht="30" customHeight="1">
      <c r="A11" s="239"/>
      <c r="B11" s="242"/>
      <c r="C11" s="242">
        <v>75618</v>
      </c>
      <c r="D11" s="243" t="s">
        <v>161</v>
      </c>
      <c r="E11" s="244">
        <v>111000</v>
      </c>
    </row>
    <row r="12" spans="1:5" ht="30" customHeight="1">
      <c r="A12" s="239" t="s">
        <v>162</v>
      </c>
      <c r="B12" s="353" t="s">
        <v>163</v>
      </c>
      <c r="C12" s="353"/>
      <c r="D12" s="353"/>
      <c r="E12" s="353"/>
    </row>
    <row r="13" spans="1:5" s="81" customFormat="1" ht="30" customHeight="1">
      <c r="A13" s="240"/>
      <c r="B13" s="183">
        <v>851</v>
      </c>
      <c r="C13" s="183"/>
      <c r="D13" s="226" t="s">
        <v>60</v>
      </c>
      <c r="E13" s="241">
        <v>109000</v>
      </c>
    </row>
    <row r="14" spans="1:5" ht="30" customHeight="1">
      <c r="A14" s="239"/>
      <c r="B14" s="242"/>
      <c r="C14" s="242">
        <v>85154</v>
      </c>
      <c r="D14" s="176" t="s">
        <v>62</v>
      </c>
      <c r="E14" s="244">
        <v>109000</v>
      </c>
    </row>
    <row r="16" ht="12.75">
      <c r="A16" s="82"/>
    </row>
    <row r="17" ht="12.75">
      <c r="A17" s="33"/>
    </row>
    <row r="19" ht="12.75">
      <c r="A19" s="33"/>
    </row>
  </sheetData>
  <sheetProtection/>
  <mergeCells count="5">
    <mergeCell ref="A5:E5"/>
    <mergeCell ref="B9:E9"/>
    <mergeCell ref="B12:E12"/>
    <mergeCell ref="D2:E2"/>
    <mergeCell ref="D3:E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ŁĄCK</cp:lastModifiedBy>
  <cp:lastPrinted>2010-01-04T11:14:26Z</cp:lastPrinted>
  <dcterms:created xsi:type="dcterms:W3CDTF">2009-11-19T15:35:18Z</dcterms:created>
  <dcterms:modified xsi:type="dcterms:W3CDTF">2010-01-04T12:26:21Z</dcterms:modified>
  <cp:category/>
  <cp:version/>
  <cp:contentType/>
  <cp:contentStatus/>
</cp:coreProperties>
</file>